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activeTab="0"/>
  </bookViews>
  <sheets>
    <sheet name="MAN. BÁSICA" sheetId="1" r:id="rId1"/>
    <sheet name="CRONOGRAMA" sheetId="2" r:id="rId2"/>
  </sheets>
  <definedNames>
    <definedName name="_xlnm.Print_Area" localSheetId="0">'MAN. BÁSICA'!$A$1:$F$154</definedName>
    <definedName name="_xlnm.Print_Titles" localSheetId="0">'MAN. BÁSICA'!$2:$6</definedName>
  </definedNames>
  <calcPr fullCalcOnLoad="1"/>
</workbook>
</file>

<file path=xl/sharedStrings.xml><?xml version="1.0" encoding="utf-8"?>
<sst xmlns="http://schemas.openxmlformats.org/spreadsheetml/2006/main" count="411" uniqueCount="272">
  <si>
    <t xml:space="preserve">OBRA: </t>
  </si>
  <si>
    <t>DATA:</t>
  </si>
  <si>
    <t>LOCAL:</t>
  </si>
  <si>
    <t>DIVERSOS</t>
  </si>
  <si>
    <t>ITEM</t>
  </si>
  <si>
    <t>UNID.</t>
  </si>
  <si>
    <t>QUANT.</t>
  </si>
  <si>
    <t>P. UNIT. (R$)</t>
  </si>
  <si>
    <t>P. PARCIAL  (R$)</t>
  </si>
  <si>
    <t>1.0</t>
  </si>
  <si>
    <t>SERVIÇOS PRELIMINARES</t>
  </si>
  <si>
    <t>1.1</t>
  </si>
  <si>
    <t>TAXA PARA LIBERAÇÃO DO CCO/ ART's</t>
  </si>
  <si>
    <t>UM</t>
  </si>
  <si>
    <t>1.2</t>
  </si>
  <si>
    <t>PLACA DA OBRA PADRÃO PREFEITURA</t>
  </si>
  <si>
    <t>M²</t>
  </si>
  <si>
    <t>1.3</t>
  </si>
  <si>
    <t>TAPUME DE CHAPA DE MADEIRA COMPENSADA ESP=6MM C/ ABERTURA E PORTÃO</t>
  </si>
  <si>
    <t>1.4</t>
  </si>
  <si>
    <t>M</t>
  </si>
  <si>
    <t>SUB-TOTAL</t>
  </si>
  <si>
    <t>2.0</t>
  </si>
  <si>
    <t>PREPARAÇÃO DO TERRENO</t>
  </si>
  <si>
    <t>2.1</t>
  </si>
  <si>
    <t>CORTE DE CAPOEIRA FINA A FOICE</t>
  </si>
  <si>
    <t>2.2</t>
  </si>
  <si>
    <t>SINALIZAÇÃO COM FITA EM PVC ZEBRADA</t>
  </si>
  <si>
    <t>2.3</t>
  </si>
  <si>
    <t>RASPAGEM E LIMPEZA DO TERRENO COM REMOÇÃO LATERAL</t>
  </si>
  <si>
    <t>3.0</t>
  </si>
  <si>
    <t>LOCAÇÃO DA OBRA</t>
  </si>
  <si>
    <t>3.1</t>
  </si>
  <si>
    <t>LOCAÇÃO DA OBRA- EXECUÇÃO DE GABARITO</t>
  </si>
  <si>
    <t>4.0</t>
  </si>
  <si>
    <t>DEMOLIÇÕES, RETIRADAS E REPOSIÇÕES</t>
  </si>
  <si>
    <t>4.1</t>
  </si>
  <si>
    <t>RETIRADA DE MEIO FIO COM REMOÇÃO LATERAL</t>
  </si>
  <si>
    <t>4.2</t>
  </si>
  <si>
    <t>DEMOLIÇÃO DE MOSAICO</t>
  </si>
  <si>
    <t>4.3</t>
  </si>
  <si>
    <t>RETIRADA DE PEDRA PORTUGUESA COM REMOÇÃO LATERAL</t>
  </si>
  <si>
    <t>4.4</t>
  </si>
  <si>
    <t>DEMOLIÇÃO DE PISO CIMENTADO SOBRE LASTRO DE CONCRETO COM REMOÇÃO LATERAL</t>
  </si>
  <si>
    <t>4.5</t>
  </si>
  <si>
    <t>DEMOLIÇÃO DE PISO INDUSTRIAL</t>
  </si>
  <si>
    <t>4.6</t>
  </si>
  <si>
    <t>DEMOLIÇÃO DO PAVIMENTO EM BLOCOS INTERTRAVADOS DE CONCRETO</t>
  </si>
  <si>
    <t>4.7</t>
  </si>
  <si>
    <t>DEMOLIÇÃO MANUAL DE ALVENARIA EM TIJOLO FURADO COM REMOÇÃO</t>
  </si>
  <si>
    <t>M³</t>
  </si>
  <si>
    <t>4.8</t>
  </si>
  <si>
    <t>DEMOLIÇÃO MANUAL DE CONCRETO ARMADO COM REMOÇÃO LATERAL</t>
  </si>
  <si>
    <t>4.9</t>
  </si>
  <si>
    <t>DEMOLIÇÃO MANUAL DE CONCRETO SIMPLES COM REMOÇÃO LATERAL</t>
  </si>
  <si>
    <t>4.10</t>
  </si>
  <si>
    <t>4.11</t>
  </si>
  <si>
    <t>RETIRADA DE BANCO DE MADEIRA COM PÉ DE FERRO</t>
  </si>
  <si>
    <t>UN</t>
  </si>
  <si>
    <t>4.12</t>
  </si>
  <si>
    <t>RETIRADA DE BANCOS PRÉ MOLDADOS</t>
  </si>
  <si>
    <t>4.13</t>
  </si>
  <si>
    <t>RETIRADA DE ALAMBRADO</t>
  </si>
  <si>
    <t>4.14</t>
  </si>
  <si>
    <t>4.15</t>
  </si>
  <si>
    <t>REMOÇÃO DE PINTURA ANTIGA A CAL</t>
  </si>
  <si>
    <t>REMOÇÃO DE PINTURA ESMALTE/ÓLEO</t>
  </si>
  <si>
    <t>5.0</t>
  </si>
  <si>
    <t>MOVIMENTO DE TERRA</t>
  </si>
  <si>
    <t>5.1</t>
  </si>
  <si>
    <t xml:space="preserve">ESCAVAÇÃO MANUAL EM CAMPO ABERTO EM TERRA ATÉ 2M </t>
  </si>
  <si>
    <t>5.2</t>
  </si>
  <si>
    <t>ATERRO COM PÓ DE PEDRA INCLUSIVE ESPALHAMENTO E ADENSAMENTO (C/ AQUISIÇÃO)</t>
  </si>
  <si>
    <t>5.3</t>
  </si>
  <si>
    <t>ATERRO COM AREIA VERMELHA, INCLUSIVE ESPALHAMENTO E APILOAMENTO (COM AQUISIÇÃO)</t>
  </si>
  <si>
    <t>5.4</t>
  </si>
  <si>
    <t>ATERRO COM AREIA GROSSA INCLUSIVE ESPALHAMENTO E ADENSAMENTO MECÂNICO (C/ AQUISIÇÃO)</t>
  </si>
  <si>
    <t>5.5</t>
  </si>
  <si>
    <t>REATERRO COM COMPACTAÇÃO MANUAL SEM CONTROLE, MATERIAL DA VALA</t>
  </si>
  <si>
    <t>6.0</t>
  </si>
  <si>
    <t>CARGAS E TRANSPORTES</t>
  </si>
  <si>
    <t>6.1</t>
  </si>
  <si>
    <t>CARGA MANUAL DE ENTULHO EM CAMINHÃO BASCULANTE</t>
  </si>
  <si>
    <t>6.2</t>
  </si>
  <si>
    <t>TRANSPORTE DE MATERIAL EXCETO ROCHA EM CAMINHÃO BASCULANTE 12M³, DMT=15KM</t>
  </si>
  <si>
    <t>7.0</t>
  </si>
  <si>
    <t>FUNDAÇÕES</t>
  </si>
  <si>
    <t>7.1</t>
  </si>
  <si>
    <t>LASTRO DE CONCRETO ESP=6,0CM</t>
  </si>
  <si>
    <t>7.2</t>
  </si>
  <si>
    <t>7.3</t>
  </si>
  <si>
    <t>ALVENARIA DE EMBASAMENTO COM TIJOLO FURADO</t>
  </si>
  <si>
    <t>8.0</t>
  </si>
  <si>
    <t>VEDAÇÕES E DIVISÓRIAS</t>
  </si>
  <si>
    <t>8.1</t>
  </si>
  <si>
    <t>ALVENARIA DE TIJOLO FURADO E=10CM</t>
  </si>
  <si>
    <t>8.2</t>
  </si>
  <si>
    <t>MURETA EM ALVENARIA DE TIJOLO FURADO H=50CM INCLUSIVE CINTA AÉREA REBOCADA 2 FACES</t>
  </si>
  <si>
    <t>9.0</t>
  </si>
  <si>
    <t>REVESTIMENTO</t>
  </si>
  <si>
    <t>9.1</t>
  </si>
  <si>
    <t>CHAPISCO COM ARGAMASSA DE CIMENTO E AREIA S/ PENEIRAR, TRAÇO 1:3 ESP=5MM PARA PAREDE</t>
  </si>
  <si>
    <t>9.2</t>
  </si>
  <si>
    <t>REBOCO DE PAREDES</t>
  </si>
  <si>
    <t>10.0</t>
  </si>
  <si>
    <t>INSTALAÇÕES HIDRÁULICAS</t>
  </si>
  <si>
    <t>10.1</t>
  </si>
  <si>
    <t>PONTO HIDRÁULICO- MATERIAL E EXECUÇÃO</t>
  </si>
  <si>
    <t>PT</t>
  </si>
  <si>
    <t>10.2</t>
  </si>
  <si>
    <t>REGISTRO DE ESFERA (FECHO RÁPIDO) DE 1/2''</t>
  </si>
  <si>
    <t>10.3</t>
  </si>
  <si>
    <t xml:space="preserve">CAIXA DE ALVENARIA 50X50X50CM COM TAMPA DE CONCRETO </t>
  </si>
  <si>
    <t>10.4</t>
  </si>
  <si>
    <t>TAMPA DE CONCRETO ARMADO ESP.=5CM PARA CAIXA DE PASSAGEM EM ALVENARIA</t>
  </si>
  <si>
    <t>11.0</t>
  </si>
  <si>
    <t>PAVIMENTAÇÃO</t>
  </si>
  <si>
    <t>11.1</t>
  </si>
  <si>
    <t>ARMADURA EM TELA SOLDADA PARA PISO</t>
  </si>
  <si>
    <t>11.2</t>
  </si>
  <si>
    <t>JUNTA DE TRANSFERÊNCIA</t>
  </si>
  <si>
    <t>11.3</t>
  </si>
  <si>
    <t xml:space="preserve">JUNTA DA DILATAÇÃO A BASE DE MASTIQUE (CADA 4M² MAX.) </t>
  </si>
  <si>
    <t>11.4</t>
  </si>
  <si>
    <t>CONCRETO PRÉ MISTURADO BOMBEADO INCLUSIVE ADENSAMENTO FCK=30 MPA</t>
  </si>
  <si>
    <t>11.5</t>
  </si>
  <si>
    <t>11.6</t>
  </si>
  <si>
    <t>MEIO FIO PRÉ MOLDADO EM PÉ INCLUSIVE REJUNTAMENTO</t>
  </si>
  <si>
    <t>11.7</t>
  </si>
  <si>
    <t>11.8</t>
  </si>
  <si>
    <t>REFORMA DE MEIO FIO PRÉ MOLDADO, INCLUSIVE REJUNTAMENTO</t>
  </si>
  <si>
    <t>11.9</t>
  </si>
  <si>
    <t>11.10</t>
  </si>
  <si>
    <t>PISO CIMENTADO LISO ESP=1,5CM COM JUNTA DE DILATAÇÃO</t>
  </si>
  <si>
    <t>11.11</t>
  </si>
  <si>
    <t>REGULARIZAÇÃO DE BASE</t>
  </si>
  <si>
    <t>11.12</t>
  </si>
  <si>
    <t>ASSENTAMENTO DE PEDRA PORTUGUESA SEM AQUISIÇÃO</t>
  </si>
  <si>
    <t>11.13</t>
  </si>
  <si>
    <t>PISO EM PEDRA PORTUGUESA BRANCA</t>
  </si>
  <si>
    <t>11.14</t>
  </si>
  <si>
    <t>PISO EM PEDRA PORTUGUESA COLORIDA</t>
  </si>
  <si>
    <t>11.15</t>
  </si>
  <si>
    <t xml:space="preserve">PISO INTERTRAVADO EM BLOCOS DE CONCRETO NATURAL SOBRE COXIM COM PÓ DE PEDRA </t>
  </si>
  <si>
    <t>11.16</t>
  </si>
  <si>
    <t>PISO EM MOSAICO ANTI DERRAPANTE NATURAL OU BRANCO</t>
  </si>
  <si>
    <t>11.17</t>
  </si>
  <si>
    <t>PISO EM MOSAICO ANTI DERRAPANTE COLORIDO</t>
  </si>
  <si>
    <t>11.18</t>
  </si>
  <si>
    <t>11.19</t>
  </si>
  <si>
    <t>11.20</t>
  </si>
  <si>
    <t>REASSENTAMENTO DE PLACAS DE CONCRETO PRÉ MOLDADA S/ COXIM DE AREIA</t>
  </si>
  <si>
    <t>11.21</t>
  </si>
  <si>
    <t>LONA PLÁSTICA PARA IMPERMEABILIZAÇÃO DE PISO EXTERNO</t>
  </si>
  <si>
    <t>11.22</t>
  </si>
  <si>
    <t>PISO TÁTIL DE ALERTA EM PLACAS PRÉ MOLDADAS 5MPA</t>
  </si>
  <si>
    <t>11.23</t>
  </si>
  <si>
    <t xml:space="preserve">PISO INTERTRAVADO EM BLOCOS DE CONCRETO COLORIDO SOBRE COXIM COM PÓ DE PEDRA </t>
  </si>
  <si>
    <t>ACABAMENTO EM PISO CONCRETO (NIVEL.,CORTE,JUNTA,SILICONE, POLIMENTO E ENCER. ACRÍLICO-FORNEC./EXEC)</t>
  </si>
  <si>
    <t>12.0</t>
  </si>
  <si>
    <t>PINTURA</t>
  </si>
  <si>
    <t>12.2</t>
  </si>
  <si>
    <t>DEMARCAÇÃO DE QUADRA ESPORTIVA À BASE DE EMULSÃO ACRÍLICA</t>
  </si>
  <si>
    <t>12.3</t>
  </si>
  <si>
    <t>TINTA MINERAL EM PÓ 3 DEMÃOS EM PAREDES (CAIAÇÃO)</t>
  </si>
  <si>
    <t>12.4</t>
  </si>
  <si>
    <t>CAIAÇÃO DE MEIO FIO EM DUAS DEMÃOS COM SUPERCAL</t>
  </si>
  <si>
    <t>12.5</t>
  </si>
  <si>
    <t>ESMALTE SINTÉTICO 2 DEMÃOS COM ZARCÃO EM ESQUADRIA DE FERRO</t>
  </si>
  <si>
    <t>12.6</t>
  </si>
  <si>
    <t>ESMALTE DUAS DEMÃOS EM SUPERFICIE DE MADEIRA</t>
  </si>
  <si>
    <t>12.7</t>
  </si>
  <si>
    <t xml:space="preserve">PINTURA PARA PISO À BASE ACRÍLICA </t>
  </si>
  <si>
    <t>12.8</t>
  </si>
  <si>
    <t>LÁTEX CONCRETINA 2 DEMÃOS</t>
  </si>
  <si>
    <t>12.9</t>
  </si>
  <si>
    <t>LÁTEX PVA 2 DEMÃOS EM PAREDES</t>
  </si>
  <si>
    <t>12.10</t>
  </si>
  <si>
    <t>TEXTURA ACRÍLICA 1 DEMÃO EM PAREDES</t>
  </si>
  <si>
    <t>13.0</t>
  </si>
  <si>
    <t>13.1</t>
  </si>
  <si>
    <t>TELA DE ARAME GALVANIZADO MALHA 2" P/ ALAMBRADOS, FIXADA COM CANTONEIRA DE FERRO</t>
  </si>
  <si>
    <t>13.2</t>
  </si>
  <si>
    <t>TRAVES PARA FUTEBOL DE SALÃO</t>
  </si>
  <si>
    <t>CJ</t>
  </si>
  <si>
    <t>13.3</t>
  </si>
  <si>
    <t>TABELA PARA BASQUETE COM ESTRUTURA</t>
  </si>
  <si>
    <t>13.4</t>
  </si>
  <si>
    <t>TABELA DE BASQUETE SEM ESTRUTURA</t>
  </si>
  <si>
    <t>13.5</t>
  </si>
  <si>
    <t>POSTE COM CATRACA PARA VOLLEYBOL</t>
  </si>
  <si>
    <t>13.6</t>
  </si>
  <si>
    <t>BANCO DE CONCRETO - PADRÃO PREFEITURA</t>
  </si>
  <si>
    <t>13.7</t>
  </si>
  <si>
    <t>13.8</t>
  </si>
  <si>
    <t>RECUPERAÇÃO DE TAMPOS DE MADEIRA EM BANCOS</t>
  </si>
  <si>
    <t>13.9</t>
  </si>
  <si>
    <t>13.10</t>
  </si>
  <si>
    <t>CONJ. DE BRINQUEDOS P/ PLAYGROUND - PADRÃO PREFEITURA</t>
  </si>
  <si>
    <t>13.11</t>
  </si>
  <si>
    <t>LIXEIRA  PRÉ MOLDADO EM MANILHA POROSA D=40CM E H=50CM</t>
  </si>
  <si>
    <t>13.12</t>
  </si>
  <si>
    <t>13.13</t>
  </si>
  <si>
    <t>13.14</t>
  </si>
  <si>
    <t>ALAMBRADO C/ MONTANTE TUBO PVC 100MM A CADA 2M C/ ENCHIM. CONCRETO ARMADO E REDE DE NYLON DE 10X10CM H=2,50M</t>
  </si>
  <si>
    <t>13.15</t>
  </si>
  <si>
    <t>REDE DE NYLON ESPORTIVA FIO 2,5MM MALHA 10X10 PARA ALAMBRADO</t>
  </si>
  <si>
    <t>13.16</t>
  </si>
  <si>
    <t xml:space="preserve">GRADE DE PROTEÇÃO PARA CANTEIRO DE JARDIM, EM AÇO D=1/2” </t>
  </si>
  <si>
    <t>14.0</t>
  </si>
  <si>
    <t>LIMPEZA GERAL DA OBRA</t>
  </si>
  <si>
    <t>14.1</t>
  </si>
  <si>
    <t>CERCA EM ESTACAS PRÉ-MOLDADA DE CONCRETO COM 12 FIOS DE ARAME FARPADO</t>
  </si>
  <si>
    <t>RETIRADA DE BRINQUEDO DE PLAYGROUND</t>
  </si>
  <si>
    <t>MEIO FIO PRÉ MOLDADO DEITADO COMPLETAMENTE EXECUTADO INCLUSIVE PINTURA (COM FUNDAÇÃO)</t>
  </si>
  <si>
    <t>15.0</t>
  </si>
  <si>
    <t>15.1</t>
  </si>
  <si>
    <t>PAISAGISMO</t>
  </si>
  <si>
    <t>14.2</t>
  </si>
  <si>
    <t>14.3</t>
  </si>
  <si>
    <t>14.4</t>
  </si>
  <si>
    <t>14.5</t>
  </si>
  <si>
    <t>ARBUSTOS ORNAMENTAIS EM GERAL COM TUTOR E COM ALTURA VARIAVEL DE 80CM - 100CM</t>
  </si>
  <si>
    <t>GRAMA EM ÁREAS EXTERNAS INCL. MATERIAL</t>
  </si>
  <si>
    <t>M2</t>
  </si>
  <si>
    <t>PLANTIO DE PALMEIRAS COM HM= 1,50 M, INCL. AQUISIÇÃO E PREPARAÇÃO DE COVA 0,40X0,40X0,40M</t>
  </si>
  <si>
    <t>SEIXO ROLADO S/ARGAMASSA</t>
  </si>
  <si>
    <t>TREPADEIRA</t>
  </si>
  <si>
    <t>ALVENARIA DE PEDRA ARGAMASSADA, TRAÇO 1:5</t>
  </si>
  <si>
    <t>TAMPO PRÉ-MOLDADO DE CONCRETO P/ BANCOS TIPO U</t>
  </si>
  <si>
    <t>PISO INDUSTRIAL E = 12MM, INCLUSIVE REGULARIZAÇÃO, POLIMENTO E ENCERAMENTO</t>
  </si>
  <si>
    <t>PAVIMENTAÇÃO EM PLACAS DE CONCRETO PRÉ MOLDADA DE 50X50CM, S/ COXIM DE AREIA</t>
  </si>
  <si>
    <t>PISO TÁTIL DE DIRECIONAL EM PLACAS PRÉ-MOLDADAS 5MPA</t>
  </si>
  <si>
    <t>BANCO DE MADEIRA 1,50M COM PÉS DE FERRO INCL. PINTURA ESMALTE</t>
  </si>
  <si>
    <t>BANCO PRÉ-MOLDADO S/ ENCOSTO P/ MESA DE JOGOS</t>
  </si>
  <si>
    <t>MESA PRÉ-MOLDADA 60X60CM COMTABULEIRO PINTADO, FIXADA COM PARAFUSO EM BASE DE TUBO VAPOR 4"</t>
  </si>
  <si>
    <t>ATERRO COM PIÇARRA INCL. ESPALHAMENTO E APILOAMENTO (COM AQUISIÇÃO)</t>
  </si>
  <si>
    <t>5.6</t>
  </si>
  <si>
    <t>SUB-TOTAL GERAL</t>
  </si>
  <si>
    <t>BDI 22%</t>
  </si>
  <si>
    <t xml:space="preserve">TOTAL </t>
  </si>
  <si>
    <t>PREÇOS UNITÁRIOS RETIRADOS DA TABELA DA PREFEITURA (TABELA SÍNTETICA COM DESONERAÇÃO)</t>
  </si>
  <si>
    <t>ANEXO III</t>
  </si>
  <si>
    <t>CRONOGRAMA FÍSICO- FINANCEIRO</t>
  </si>
  <si>
    <t>DISCRIMINAÇÃO</t>
  </si>
  <si>
    <t>VALOR</t>
  </si>
  <si>
    <t>%</t>
  </si>
  <si>
    <t>30 DIAS</t>
  </si>
  <si>
    <t>60 DIAS</t>
  </si>
  <si>
    <t>90 DIAS</t>
  </si>
  <si>
    <t>120 DIAS</t>
  </si>
  <si>
    <t>TOTAL</t>
  </si>
  <si>
    <t>% TOTAL</t>
  </si>
  <si>
    <t>TOTAL SIMPLES: R$</t>
  </si>
  <si>
    <t>TOTAL ACUMULADO: R$</t>
  </si>
  <si>
    <t>SECRETARIA EXECUTIVA REGIONAL - SER III</t>
  </si>
  <si>
    <t xml:space="preserve">LOCAL: SER III
</t>
  </si>
  <si>
    <t>Total com BDI</t>
  </si>
  <si>
    <t>TAMPA DE CONCRETO ARMADO ESP.= 5CM P/ CAIXA DE PASSAGEM EM ALVENARIA</t>
  </si>
  <si>
    <t>LIMPEZA DE CAIXA DE VISITA E BOCA DE LOBO</t>
  </si>
  <si>
    <t>M3</t>
  </si>
  <si>
    <t>LIMPEZA DE CANAL A CÉU ABERTO</t>
  </si>
  <si>
    <t>LIMPEZA DE GALERIA DE MEIA A PLENA SEÇÃO, GALERIA ACIMA DE 0,50M²</t>
  </si>
  <si>
    <t>14.6</t>
  </si>
  <si>
    <t>14.7</t>
  </si>
  <si>
    <t>14.8</t>
  </si>
  <si>
    <t>14.9</t>
  </si>
  <si>
    <t>IMPORTA O PRESENTE ORÇAMENTO NO VALOR DE (SETECENTOS E QUARENTA E NOVE MIL, OITOCENTOS E QUARENTA E OITO REAIS E TRINTA E SETE CENTAVOS)</t>
  </si>
  <si>
    <t>REFORMA E RECUPERAÇÃO DE PARQUES, ÁREAS VERDES E QUADRAS DE ESPORTES LOCALIZADOS NA ÁREA DE ABRANGÊNCIA DA SER III.</t>
  </si>
  <si>
    <t>OBRA: REFORMA E RECUPERAÇÃO DE PARQUES, ÁREAS VERDES E QUADRAS DE ESPORTES LOCALIZADOS NA ÁREA DE ABRANGÊNCIA DA SER III.</t>
  </si>
  <si>
    <t>ANEXO II</t>
  </si>
  <si>
    <t>PLANILHA DE QUANTITATIVO / ORÇAMENTO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</si>
</sst>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dd/mm/yy"/>
  </numFmts>
  <fonts count="4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172" fontId="0" fillId="33" borderId="13" xfId="51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0" fillId="33" borderId="12" xfId="51" applyFont="1" applyFill="1" applyBorder="1" applyAlignment="1" applyProtection="1">
      <alignment horizontal="left" vertical="center" wrapText="1"/>
      <protection/>
    </xf>
    <xf numFmtId="172" fontId="0" fillId="33" borderId="12" xfId="51" applyNumberFormat="1" applyFont="1" applyFill="1" applyBorder="1" applyAlignment="1" applyProtection="1">
      <alignment horizontal="left" vertical="center" wrapText="1"/>
      <protection/>
    </xf>
    <xf numFmtId="172" fontId="0" fillId="33" borderId="12" xfId="51" applyNumberFormat="1" applyFont="1" applyFill="1" applyBorder="1" applyAlignment="1" applyProtection="1">
      <alignment horizontal="left" vertical="center" wrapText="1"/>
      <protection/>
    </xf>
    <xf numFmtId="172" fontId="1" fillId="33" borderId="12" xfId="51" applyNumberFormat="1" applyFont="1" applyFill="1" applyBorder="1" applyAlignment="1" applyProtection="1">
      <alignment horizontal="left" vertical="center" wrapText="1"/>
      <protection/>
    </xf>
    <xf numFmtId="172" fontId="1" fillId="33" borderId="12" xfId="5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3" borderId="12" xfId="0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right" vertical="center" wrapText="1"/>
    </xf>
    <xf numFmtId="172" fontId="1" fillId="33" borderId="12" xfId="51" applyFont="1" applyFill="1" applyBorder="1" applyAlignment="1" applyProtection="1">
      <alignment horizontal="center" vertical="center" wrapText="1"/>
      <protection/>
    </xf>
    <xf numFmtId="172" fontId="0" fillId="33" borderId="12" xfId="5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left" vertical="center" wrapText="1"/>
    </xf>
    <xf numFmtId="172" fontId="2" fillId="33" borderId="12" xfId="51" applyNumberFormat="1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172" fontId="0" fillId="33" borderId="13" xfId="51" applyFont="1" applyFill="1" applyBorder="1" applyAlignment="1" applyProtection="1">
      <alignment horizontal="center" vertical="center" wrapText="1"/>
      <protection/>
    </xf>
    <xf numFmtId="172" fontId="0" fillId="33" borderId="13" xfId="51" applyNumberFormat="1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right" vertical="center" wrapText="1"/>
    </xf>
    <xf numFmtId="172" fontId="1" fillId="33" borderId="17" xfId="51" applyFont="1" applyFill="1" applyBorder="1" applyAlignment="1" applyProtection="1">
      <alignment horizontal="center" vertical="center" wrapText="1"/>
      <protection/>
    </xf>
    <xf numFmtId="172" fontId="1" fillId="33" borderId="17" xfId="51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172" fontId="1" fillId="33" borderId="16" xfId="51" applyNumberFormat="1" applyFont="1" applyFill="1" applyBorder="1" applyAlignment="1" applyProtection="1">
      <alignment horizontal="left" vertical="center" wrapText="1"/>
      <protection/>
    </xf>
    <xf numFmtId="172" fontId="0" fillId="33" borderId="18" xfId="51" applyFont="1" applyFill="1" applyBorder="1" applyAlignment="1" applyProtection="1">
      <alignment horizontal="center" vertical="center" wrapText="1"/>
      <protection/>
    </xf>
    <xf numFmtId="172" fontId="0" fillId="33" borderId="18" xfId="51" applyFont="1" applyFill="1" applyBorder="1" applyAlignment="1" applyProtection="1">
      <alignment horizontal="left" vertical="center" wrapText="1"/>
      <protection/>
    </xf>
    <xf numFmtId="172" fontId="1" fillId="33" borderId="18" xfId="51" applyFont="1" applyFill="1" applyBorder="1" applyAlignment="1" applyProtection="1">
      <alignment horizontal="left" vertical="center" wrapText="1"/>
      <protection/>
    </xf>
    <xf numFmtId="172" fontId="0" fillId="33" borderId="12" xfId="5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2" fontId="3" fillId="0" borderId="0" xfId="51" applyNumberFormat="1" applyFont="1" applyAlignment="1">
      <alignment horizontal="center" vertical="center"/>
    </xf>
    <xf numFmtId="172" fontId="3" fillId="0" borderId="0" xfId="51" applyFont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5" fillId="0" borderId="0" xfId="51" applyNumberFormat="1" applyFont="1" applyAlignment="1">
      <alignment vertical="center"/>
    </xf>
    <xf numFmtId="2" fontId="7" fillId="0" borderId="0" xfId="51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2" fontId="9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51" applyNumberFormat="1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2" fontId="7" fillId="0" borderId="25" xfId="51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top" wrapText="1"/>
    </xf>
    <xf numFmtId="4" fontId="7" fillId="0" borderId="28" xfId="51" applyNumberFormat="1" applyFont="1" applyBorder="1" applyAlignment="1">
      <alignment horizontal="right" vertical="top" wrapText="1"/>
    </xf>
    <xf numFmtId="4" fontId="7" fillId="0" borderId="29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  <xf numFmtId="4" fontId="3" fillId="0" borderId="23" xfId="0" applyNumberFormat="1" applyFont="1" applyBorder="1" applyAlignment="1">
      <alignment horizontal="right" vertical="top"/>
    </xf>
    <xf numFmtId="4" fontId="3" fillId="0" borderId="30" xfId="0" applyNumberFormat="1" applyFont="1" applyBorder="1" applyAlignment="1">
      <alignment horizontal="right" vertical="top"/>
    </xf>
    <xf numFmtId="4" fontId="3" fillId="0" borderId="31" xfId="0" applyNumberFormat="1" applyFont="1" applyBorder="1" applyAlignment="1">
      <alignment horizontal="right" vertical="top"/>
    </xf>
    <xf numFmtId="4" fontId="3" fillId="0" borderId="28" xfId="0" applyNumberFormat="1" applyFont="1" applyBorder="1" applyAlignment="1">
      <alignment horizontal="right" vertical="top"/>
    </xf>
    <xf numFmtId="4" fontId="3" fillId="0" borderId="29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4" fontId="7" fillId="0" borderId="28" xfId="51" applyNumberFormat="1" applyFont="1" applyFill="1" applyBorder="1" applyAlignment="1">
      <alignment horizontal="right" vertical="top" wrapText="1"/>
    </xf>
    <xf numFmtId="171" fontId="7" fillId="0" borderId="32" xfId="51" applyNumberFormat="1" applyFont="1" applyBorder="1" applyAlignment="1">
      <alignment horizontal="right" vertical="top" wrapText="1"/>
    </xf>
    <xf numFmtId="4" fontId="7" fillId="0" borderId="33" xfId="51" applyNumberFormat="1" applyFont="1" applyBorder="1" applyAlignment="1">
      <alignment horizontal="right" vertical="top" wrapText="1"/>
    </xf>
    <xf numFmtId="4" fontId="7" fillId="0" borderId="34" xfId="0" applyNumberFormat="1" applyFont="1" applyBorder="1" applyAlignment="1">
      <alignment horizontal="right" vertical="top"/>
    </xf>
    <xf numFmtId="4" fontId="3" fillId="0" borderId="33" xfId="0" applyNumberFormat="1" applyFont="1" applyBorder="1" applyAlignment="1">
      <alignment horizontal="right" vertical="top"/>
    </xf>
    <xf numFmtId="4" fontId="3" fillId="0" borderId="34" xfId="0" applyNumberFormat="1" applyFont="1" applyBorder="1" applyAlignment="1">
      <alignment horizontal="right" vertical="top"/>
    </xf>
    <xf numFmtId="4" fontId="3" fillId="0" borderId="35" xfId="0" applyNumberFormat="1" applyFont="1" applyBorder="1" applyAlignment="1">
      <alignment horizontal="right" vertical="top"/>
    </xf>
    <xf numFmtId="4" fontId="3" fillId="0" borderId="36" xfId="0" applyNumberFormat="1" applyFont="1" applyBorder="1" applyAlignment="1">
      <alignment horizontal="right" vertical="top"/>
    </xf>
    <xf numFmtId="0" fontId="1" fillId="0" borderId="21" xfId="0" applyFont="1" applyBorder="1" applyAlignment="1">
      <alignment/>
    </xf>
    <xf numFmtId="4" fontId="9" fillId="0" borderId="22" xfId="0" applyNumberFormat="1" applyFont="1" applyBorder="1" applyAlignment="1">
      <alignment horizontal="right" vertical="top"/>
    </xf>
    <xf numFmtId="4" fontId="9" fillId="0" borderId="23" xfId="51" applyNumberFormat="1" applyFont="1" applyBorder="1" applyAlignment="1">
      <alignment horizontal="right" vertical="top"/>
    </xf>
    <xf numFmtId="0" fontId="3" fillId="0" borderId="37" xfId="0" applyFont="1" applyBorder="1" applyAlignment="1">
      <alignment horizontal="left" vertical="top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justify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justify"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7" fillId="0" borderId="18" xfId="0" applyFont="1" applyBorder="1" applyAlignment="1">
      <alignment vertical="top"/>
    </xf>
    <xf numFmtId="4" fontId="9" fillId="0" borderId="43" xfId="0" applyNumberFormat="1" applyFont="1" applyBorder="1" applyAlignment="1">
      <alignment horizontal="right" vertical="top"/>
    </xf>
    <xf numFmtId="0" fontId="0" fillId="33" borderId="0" xfId="0" applyFill="1" applyBorder="1" applyAlignment="1">
      <alignment/>
    </xf>
    <xf numFmtId="2" fontId="7" fillId="33" borderId="0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4" fontId="3" fillId="33" borderId="31" xfId="0" applyNumberFormat="1" applyFont="1" applyFill="1" applyBorder="1" applyAlignment="1">
      <alignment horizontal="right" vertical="top"/>
    </xf>
    <xf numFmtId="4" fontId="3" fillId="33" borderId="18" xfId="0" applyNumberFormat="1" applyFont="1" applyFill="1" applyBorder="1" applyAlignment="1">
      <alignment horizontal="right" vertical="top"/>
    </xf>
    <xf numFmtId="4" fontId="3" fillId="33" borderId="36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9" fillId="0" borderId="0" xfId="0" applyFont="1" applyBorder="1" applyAlignment="1">
      <alignment vertical="top"/>
    </xf>
    <xf numFmtId="4" fontId="9" fillId="0" borderId="21" xfId="0" applyNumberFormat="1" applyFont="1" applyBorder="1" applyAlignment="1">
      <alignment horizontal="right" vertical="top"/>
    </xf>
    <xf numFmtId="4" fontId="9" fillId="0" borderId="21" xfId="51" applyNumberFormat="1" applyFont="1" applyBorder="1" applyAlignment="1">
      <alignment horizontal="right" vertical="top"/>
    </xf>
    <xf numFmtId="4" fontId="9" fillId="0" borderId="38" xfId="51" applyNumberFormat="1" applyFont="1" applyBorder="1" applyAlignment="1">
      <alignment horizontal="right" vertical="top"/>
    </xf>
    <xf numFmtId="0" fontId="0" fillId="0" borderId="21" xfId="0" applyBorder="1" applyAlignment="1">
      <alignment/>
    </xf>
    <xf numFmtId="4" fontId="9" fillId="33" borderId="21" xfId="0" applyNumberFormat="1" applyFont="1" applyFill="1" applyBorder="1" applyAlignment="1">
      <alignment horizontal="right" vertical="top"/>
    </xf>
    <xf numFmtId="4" fontId="9" fillId="0" borderId="44" xfId="0" applyNumberFormat="1" applyFont="1" applyBorder="1" applyAlignment="1">
      <alignment horizontal="right" vertical="top"/>
    </xf>
    <xf numFmtId="4" fontId="7" fillId="0" borderId="21" xfId="0" applyNumberFormat="1" applyFont="1" applyBorder="1" applyAlignment="1">
      <alignment horizontal="right" vertical="top"/>
    </xf>
    <xf numFmtId="4" fontId="9" fillId="0" borderId="45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46" xfId="51" applyNumberFormat="1" applyFont="1" applyBorder="1" applyAlignment="1">
      <alignment horizontal="right" vertical="top"/>
    </xf>
    <xf numFmtId="4" fontId="9" fillId="0" borderId="47" xfId="0" applyNumberFormat="1" applyFont="1" applyBorder="1" applyAlignment="1">
      <alignment horizontal="right" vertical="top"/>
    </xf>
    <xf numFmtId="4" fontId="9" fillId="33" borderId="46" xfId="51" applyNumberFormat="1" applyFont="1" applyFill="1" applyBorder="1" applyAlignment="1">
      <alignment horizontal="right" vertical="top"/>
    </xf>
    <xf numFmtId="4" fontId="9" fillId="33" borderId="48" xfId="0" applyNumberFormat="1" applyFont="1" applyFill="1" applyBorder="1" applyAlignment="1">
      <alignment horizontal="right" vertical="top"/>
    </xf>
    <xf numFmtId="4" fontId="9" fillId="0" borderId="48" xfId="0" applyNumberFormat="1" applyFont="1" applyBorder="1" applyAlignment="1">
      <alignment horizontal="right" vertical="top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/>
    </xf>
    <xf numFmtId="2" fontId="4" fillId="0" borderId="0" xfId="51" applyNumberFormat="1" applyFont="1" applyAlignment="1">
      <alignment horizontal="center" wrapText="1"/>
    </xf>
    <xf numFmtId="2" fontId="5" fillId="0" borderId="0" xfId="51" applyNumberFormat="1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57150</xdr:rowOff>
    </xdr:from>
    <xdr:to>
      <xdr:col>1</xdr:col>
      <xdr:colOff>971550</xdr:colOff>
      <xdr:row>2</xdr:row>
      <xdr:rowOff>85725</xdr:rowOff>
    </xdr:to>
    <xdr:pic>
      <xdr:nvPicPr>
        <xdr:cNvPr id="1" name="Imagem 2" descr="Logo Marca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219075</xdr:rowOff>
    </xdr:from>
    <xdr:to>
      <xdr:col>1</xdr:col>
      <xdr:colOff>933450</xdr:colOff>
      <xdr:row>3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9075"/>
          <a:ext cx="1133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tabSelected="1" view="pageBreakPreview" zoomScaleNormal="80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10.421875" style="25" customWidth="1"/>
    <col min="2" max="2" width="68.7109375" style="18" customWidth="1"/>
    <col min="3" max="3" width="7.421875" style="19" customWidth="1"/>
    <col min="4" max="4" width="10.57421875" style="1" customWidth="1"/>
    <col min="5" max="5" width="12.57421875" style="1" customWidth="1"/>
    <col min="6" max="6" width="15.57421875" style="1" customWidth="1"/>
    <col min="7" max="16384" width="9.140625" style="1" customWidth="1"/>
  </cols>
  <sheetData>
    <row r="1" spans="1:6" ht="21" customHeight="1">
      <c r="A1" s="136" t="s">
        <v>270</v>
      </c>
      <c r="B1" s="136"/>
      <c r="C1" s="136"/>
      <c r="D1" s="136"/>
      <c r="E1" s="136"/>
      <c r="F1" s="136"/>
    </row>
    <row r="2" spans="2:6" ht="11.25" customHeight="1">
      <c r="B2" s="134" t="s">
        <v>271</v>
      </c>
      <c r="C2" s="134"/>
      <c r="D2" s="134"/>
      <c r="E2" s="134"/>
      <c r="F2" s="134"/>
    </row>
    <row r="3" spans="2:6" ht="9.75" customHeight="1">
      <c r="B3" s="135"/>
      <c r="C3" s="135"/>
      <c r="D3" s="135"/>
      <c r="E3" s="135"/>
      <c r="F3" s="135"/>
    </row>
    <row r="4" spans="1:6" s="3" customFormat="1" ht="36" customHeight="1">
      <c r="A4" s="26" t="s">
        <v>0</v>
      </c>
      <c r="B4" s="136" t="s">
        <v>268</v>
      </c>
      <c r="C4" s="136"/>
      <c r="D4" s="136"/>
      <c r="E4" s="136"/>
      <c r="F4" s="2" t="s">
        <v>1</v>
      </c>
    </row>
    <row r="5" spans="1:6" s="3" customFormat="1" ht="19.5" customHeight="1">
      <c r="A5" s="27" t="s">
        <v>2</v>
      </c>
      <c r="B5" s="4" t="s">
        <v>3</v>
      </c>
      <c r="C5" s="5"/>
      <c r="D5" s="5"/>
      <c r="E5" s="5"/>
      <c r="F5" s="29">
        <v>41514</v>
      </c>
    </row>
    <row r="6" spans="1:6" s="3" customFormat="1" ht="27" customHeight="1">
      <c r="A6" s="6" t="s">
        <v>4</v>
      </c>
      <c r="B6" s="7"/>
      <c r="C6" s="6" t="s">
        <v>5</v>
      </c>
      <c r="D6" s="6" t="s">
        <v>6</v>
      </c>
      <c r="E6" s="6" t="s">
        <v>7</v>
      </c>
      <c r="F6" s="6" t="s">
        <v>8</v>
      </c>
    </row>
    <row r="7" spans="1:6" s="3" customFormat="1" ht="15.75" customHeight="1">
      <c r="A7" s="8" t="s">
        <v>9</v>
      </c>
      <c r="B7" s="9" t="s">
        <v>10</v>
      </c>
      <c r="C7" s="8"/>
      <c r="D7" s="8"/>
      <c r="E7" s="10"/>
      <c r="F7" s="9"/>
    </row>
    <row r="8" spans="1:6" ht="15.75" customHeight="1">
      <c r="A8" s="12" t="s">
        <v>11</v>
      </c>
      <c r="B8" s="11" t="s">
        <v>12</v>
      </c>
      <c r="C8" s="12" t="s">
        <v>13</v>
      </c>
      <c r="D8" s="24">
        <v>1</v>
      </c>
      <c r="E8" s="13">
        <v>2500</v>
      </c>
      <c r="F8" s="14">
        <f>ROUND(E8*D8,2)</f>
        <v>2500</v>
      </c>
    </row>
    <row r="9" spans="1:6" ht="15.75" customHeight="1">
      <c r="A9" s="12" t="s">
        <v>14</v>
      </c>
      <c r="B9" s="11" t="s">
        <v>15</v>
      </c>
      <c r="C9" s="12" t="s">
        <v>16</v>
      </c>
      <c r="D9" s="24">
        <v>24</v>
      </c>
      <c r="E9" s="13">
        <v>66.26</v>
      </c>
      <c r="F9" s="14">
        <f>ROUND(E9*D9,2)</f>
        <v>1590.24</v>
      </c>
    </row>
    <row r="10" spans="1:6" ht="28.5" customHeight="1">
      <c r="A10" s="12" t="s">
        <v>17</v>
      </c>
      <c r="B10" s="11" t="s">
        <v>18</v>
      </c>
      <c r="C10" s="12" t="s">
        <v>16</v>
      </c>
      <c r="D10" s="24">
        <v>10</v>
      </c>
      <c r="E10" s="13">
        <v>30.88</v>
      </c>
      <c r="F10" s="14">
        <f>ROUND(E10*D10,2)</f>
        <v>308.8</v>
      </c>
    </row>
    <row r="11" spans="1:6" ht="34.5" customHeight="1">
      <c r="A11" s="12" t="s">
        <v>19</v>
      </c>
      <c r="B11" s="11" t="s">
        <v>212</v>
      </c>
      <c r="C11" s="12" t="s">
        <v>20</v>
      </c>
      <c r="D11" s="24">
        <v>10</v>
      </c>
      <c r="E11" s="13">
        <v>34.58</v>
      </c>
      <c r="F11" s="15">
        <f>ROUND(E11*D11,2)</f>
        <v>345.8</v>
      </c>
    </row>
    <row r="12" spans="1:6" ht="15.75" customHeight="1">
      <c r="A12" s="12"/>
      <c r="B12" s="22" t="s">
        <v>21</v>
      </c>
      <c r="C12" s="12"/>
      <c r="D12" s="24"/>
      <c r="E12" s="13"/>
      <c r="F12" s="16">
        <f>SUM(F8:F11)</f>
        <v>4744.84</v>
      </c>
    </row>
    <row r="13" spans="1:6" ht="15.75" customHeight="1">
      <c r="A13" s="12"/>
      <c r="B13" s="7"/>
      <c r="C13" s="12"/>
      <c r="D13" s="24"/>
      <c r="E13" s="13"/>
      <c r="F13" s="16"/>
    </row>
    <row r="14" spans="1:6" ht="15.75" customHeight="1">
      <c r="A14" s="6" t="s">
        <v>22</v>
      </c>
      <c r="B14" s="7" t="s">
        <v>23</v>
      </c>
      <c r="C14" s="12"/>
      <c r="D14" s="24"/>
      <c r="E14" s="13"/>
      <c r="F14" s="14"/>
    </row>
    <row r="15" spans="1:6" ht="15.75" customHeight="1">
      <c r="A15" s="12" t="s">
        <v>24</v>
      </c>
      <c r="B15" s="11" t="s">
        <v>25</v>
      </c>
      <c r="C15" s="12" t="s">
        <v>16</v>
      </c>
      <c r="D15" s="24">
        <v>2500</v>
      </c>
      <c r="E15" s="13">
        <v>0.46</v>
      </c>
      <c r="F15" s="14">
        <f>ROUND(E15*D15,2)</f>
        <v>1150</v>
      </c>
    </row>
    <row r="16" spans="1:6" ht="15.75" customHeight="1">
      <c r="A16" s="12" t="s">
        <v>26</v>
      </c>
      <c r="B16" s="11" t="s">
        <v>27</v>
      </c>
      <c r="C16" s="12" t="s">
        <v>20</v>
      </c>
      <c r="D16" s="24">
        <v>180</v>
      </c>
      <c r="E16" s="13">
        <v>1.74</v>
      </c>
      <c r="F16" s="14">
        <f>ROUND(E16*D16,2)</f>
        <v>313.2</v>
      </c>
    </row>
    <row r="17" spans="1:6" ht="15.75" customHeight="1">
      <c r="A17" s="12" t="s">
        <v>28</v>
      </c>
      <c r="B17" s="11" t="s">
        <v>29</v>
      </c>
      <c r="C17" s="12" t="s">
        <v>16</v>
      </c>
      <c r="D17" s="24">
        <v>1750</v>
      </c>
      <c r="E17" s="13">
        <v>1.47</v>
      </c>
      <c r="F17" s="14">
        <f>ROUND(E17*D17,2)</f>
        <v>2572.5</v>
      </c>
    </row>
    <row r="18" spans="1:6" ht="15.75" customHeight="1">
      <c r="A18" s="12"/>
      <c r="B18" s="22" t="s">
        <v>21</v>
      </c>
      <c r="C18" s="12"/>
      <c r="D18" s="24"/>
      <c r="E18" s="13"/>
      <c r="F18" s="16">
        <f>SUM(F15:F17)</f>
        <v>4035.7</v>
      </c>
    </row>
    <row r="19" spans="1:6" ht="15.75" customHeight="1">
      <c r="A19" s="12"/>
      <c r="B19" s="7"/>
      <c r="C19" s="12"/>
      <c r="D19" s="24"/>
      <c r="E19" s="13"/>
      <c r="F19" s="16"/>
    </row>
    <row r="20" spans="1:6" ht="15.75" customHeight="1">
      <c r="A20" s="6" t="s">
        <v>30</v>
      </c>
      <c r="B20" s="7" t="s">
        <v>31</v>
      </c>
      <c r="C20" s="12"/>
      <c r="D20" s="24"/>
      <c r="E20" s="13"/>
      <c r="F20" s="16"/>
    </row>
    <row r="21" spans="1:6" ht="15.75" customHeight="1">
      <c r="A21" s="12" t="s">
        <v>32</v>
      </c>
      <c r="B21" s="11" t="s">
        <v>33</v>
      </c>
      <c r="C21" s="12" t="s">
        <v>16</v>
      </c>
      <c r="D21" s="24">
        <v>35</v>
      </c>
      <c r="E21" s="13">
        <v>2.28</v>
      </c>
      <c r="F21" s="14">
        <f>ROUND(E21*D21,2)</f>
        <v>79.8</v>
      </c>
    </row>
    <row r="22" spans="1:6" ht="15.75" customHeight="1">
      <c r="A22" s="12"/>
      <c r="B22" s="7" t="s">
        <v>21</v>
      </c>
      <c r="C22" s="12"/>
      <c r="D22" s="24"/>
      <c r="E22" s="13"/>
      <c r="F22" s="16">
        <f>SUM(F21)</f>
        <v>79.8</v>
      </c>
    </row>
    <row r="23" spans="1:6" ht="15.75" customHeight="1">
      <c r="A23" s="12"/>
      <c r="B23" s="7"/>
      <c r="C23" s="12"/>
      <c r="D23" s="24"/>
      <c r="E23" s="13"/>
      <c r="F23" s="16"/>
    </row>
    <row r="24" spans="1:6" ht="15.75" customHeight="1">
      <c r="A24" s="6" t="s">
        <v>34</v>
      </c>
      <c r="B24" s="7" t="s">
        <v>35</v>
      </c>
      <c r="C24" s="12"/>
      <c r="D24" s="24"/>
      <c r="E24" s="13"/>
      <c r="F24" s="14"/>
    </row>
    <row r="25" spans="1:6" ht="15.75" customHeight="1">
      <c r="A25" s="12" t="s">
        <v>36</v>
      </c>
      <c r="B25" s="11" t="s">
        <v>37</v>
      </c>
      <c r="C25" s="12" t="s">
        <v>20</v>
      </c>
      <c r="D25" s="24">
        <v>350</v>
      </c>
      <c r="E25" s="13">
        <v>2.96</v>
      </c>
      <c r="F25" s="14">
        <f aca="true" t="shared" si="0" ref="F25:F39">ROUND(E25*D25,2)</f>
        <v>1036</v>
      </c>
    </row>
    <row r="26" spans="1:6" ht="15.75" customHeight="1">
      <c r="A26" s="12" t="s">
        <v>38</v>
      </c>
      <c r="B26" s="11" t="s">
        <v>39</v>
      </c>
      <c r="C26" s="12" t="s">
        <v>16</v>
      </c>
      <c r="D26" s="24">
        <v>400</v>
      </c>
      <c r="E26" s="13">
        <v>6.51</v>
      </c>
      <c r="F26" s="14">
        <f t="shared" si="0"/>
        <v>2604</v>
      </c>
    </row>
    <row r="27" spans="1:6" ht="15.75" customHeight="1">
      <c r="A27" s="12" t="s">
        <v>40</v>
      </c>
      <c r="B27" s="11" t="s">
        <v>41</v>
      </c>
      <c r="C27" s="12" t="s">
        <v>16</v>
      </c>
      <c r="D27" s="24">
        <v>320</v>
      </c>
      <c r="E27" s="13">
        <v>3.31</v>
      </c>
      <c r="F27" s="14">
        <f t="shared" si="0"/>
        <v>1059.2</v>
      </c>
    </row>
    <row r="28" spans="1:6" ht="29.25" customHeight="1">
      <c r="A28" s="12" t="s">
        <v>42</v>
      </c>
      <c r="B28" s="11" t="s">
        <v>43</v>
      </c>
      <c r="C28" s="12" t="s">
        <v>16</v>
      </c>
      <c r="D28" s="24">
        <v>180</v>
      </c>
      <c r="E28" s="13">
        <v>9.89</v>
      </c>
      <c r="F28" s="14">
        <f t="shared" si="0"/>
        <v>1780.2</v>
      </c>
    </row>
    <row r="29" spans="1:6" ht="15.75" customHeight="1">
      <c r="A29" s="12" t="s">
        <v>44</v>
      </c>
      <c r="B29" s="11" t="s">
        <v>45</v>
      </c>
      <c r="C29" s="12" t="s">
        <v>16</v>
      </c>
      <c r="D29" s="24">
        <v>540</v>
      </c>
      <c r="E29" s="13">
        <v>20.09</v>
      </c>
      <c r="F29" s="14">
        <f t="shared" si="0"/>
        <v>10848.6</v>
      </c>
    </row>
    <row r="30" spans="1:6" ht="25.5" customHeight="1">
      <c r="A30" s="12" t="s">
        <v>46</v>
      </c>
      <c r="B30" s="11" t="s">
        <v>47</v>
      </c>
      <c r="C30" s="12" t="s">
        <v>16</v>
      </c>
      <c r="D30" s="24">
        <v>150</v>
      </c>
      <c r="E30" s="13">
        <v>3.84</v>
      </c>
      <c r="F30" s="14">
        <f t="shared" si="0"/>
        <v>576</v>
      </c>
    </row>
    <row r="31" spans="1:6" ht="29.25" customHeight="1">
      <c r="A31" s="12" t="s">
        <v>48</v>
      </c>
      <c r="B31" s="11" t="s">
        <v>49</v>
      </c>
      <c r="C31" s="12" t="s">
        <v>50</v>
      </c>
      <c r="D31" s="24">
        <v>22.5</v>
      </c>
      <c r="E31" s="13">
        <v>15.81</v>
      </c>
      <c r="F31" s="14">
        <f t="shared" si="0"/>
        <v>355.73</v>
      </c>
    </row>
    <row r="32" spans="1:6" ht="26.25" customHeight="1">
      <c r="A32" s="12" t="s">
        <v>51</v>
      </c>
      <c r="B32" s="11" t="s">
        <v>52</v>
      </c>
      <c r="C32" s="12" t="s">
        <v>50</v>
      </c>
      <c r="D32" s="24">
        <v>1.2</v>
      </c>
      <c r="E32" s="13">
        <v>163.23</v>
      </c>
      <c r="F32" s="14">
        <f t="shared" si="0"/>
        <v>195.88</v>
      </c>
    </row>
    <row r="33" spans="1:6" ht="29.25" customHeight="1">
      <c r="A33" s="12" t="s">
        <v>53</v>
      </c>
      <c r="B33" s="11" t="s">
        <v>54</v>
      </c>
      <c r="C33" s="12" t="s">
        <v>50</v>
      </c>
      <c r="D33" s="24">
        <v>24</v>
      </c>
      <c r="E33" s="13">
        <v>88.43</v>
      </c>
      <c r="F33" s="14">
        <f t="shared" si="0"/>
        <v>2122.32</v>
      </c>
    </row>
    <row r="34" spans="1:6" ht="15.75" customHeight="1">
      <c r="A34" s="12" t="s">
        <v>55</v>
      </c>
      <c r="B34" s="11" t="s">
        <v>57</v>
      </c>
      <c r="C34" s="12" t="s">
        <v>58</v>
      </c>
      <c r="D34" s="24">
        <v>24</v>
      </c>
      <c r="E34" s="13">
        <v>3.7</v>
      </c>
      <c r="F34" s="14">
        <f t="shared" si="0"/>
        <v>88.8</v>
      </c>
    </row>
    <row r="35" spans="1:6" ht="15.75" customHeight="1">
      <c r="A35" s="12" t="s">
        <v>56</v>
      </c>
      <c r="B35" s="11" t="s">
        <v>60</v>
      </c>
      <c r="C35" s="12" t="s">
        <v>58</v>
      </c>
      <c r="D35" s="24">
        <v>40</v>
      </c>
      <c r="E35" s="13">
        <v>9.27</v>
      </c>
      <c r="F35" s="14">
        <f t="shared" si="0"/>
        <v>370.8</v>
      </c>
    </row>
    <row r="36" spans="1:6" ht="15.75" customHeight="1">
      <c r="A36" s="12" t="s">
        <v>59</v>
      </c>
      <c r="B36" s="11" t="s">
        <v>62</v>
      </c>
      <c r="C36" s="12" t="s">
        <v>16</v>
      </c>
      <c r="D36" s="24">
        <v>625</v>
      </c>
      <c r="E36" s="13">
        <v>6.12</v>
      </c>
      <c r="F36" s="14">
        <f t="shared" si="0"/>
        <v>3825</v>
      </c>
    </row>
    <row r="37" spans="1:6" ht="15.75" customHeight="1">
      <c r="A37" s="12" t="s">
        <v>61</v>
      </c>
      <c r="B37" s="11" t="s">
        <v>213</v>
      </c>
      <c r="C37" s="12" t="s">
        <v>58</v>
      </c>
      <c r="D37" s="24">
        <v>5</v>
      </c>
      <c r="E37" s="13">
        <v>14.76</v>
      </c>
      <c r="F37" s="14">
        <f t="shared" si="0"/>
        <v>73.8</v>
      </c>
    </row>
    <row r="38" spans="1:6" ht="15.75" customHeight="1">
      <c r="A38" s="12" t="s">
        <v>63</v>
      </c>
      <c r="B38" s="11" t="s">
        <v>65</v>
      </c>
      <c r="C38" s="12" t="s">
        <v>16</v>
      </c>
      <c r="D38" s="24">
        <v>10</v>
      </c>
      <c r="E38" s="13">
        <v>1.31</v>
      </c>
      <c r="F38" s="14">
        <f t="shared" si="0"/>
        <v>13.1</v>
      </c>
    </row>
    <row r="39" spans="1:6" ht="15.75" customHeight="1">
      <c r="A39" s="12" t="s">
        <v>64</v>
      </c>
      <c r="B39" s="11" t="s">
        <v>66</v>
      </c>
      <c r="C39" s="12" t="s">
        <v>16</v>
      </c>
      <c r="D39" s="24">
        <v>25</v>
      </c>
      <c r="E39" s="13">
        <v>4.75</v>
      </c>
      <c r="F39" s="14">
        <f t="shared" si="0"/>
        <v>118.75</v>
      </c>
    </row>
    <row r="40" spans="1:6" ht="15.75" customHeight="1">
      <c r="A40" s="6"/>
      <c r="B40" s="22" t="s">
        <v>21</v>
      </c>
      <c r="C40" s="6"/>
      <c r="D40" s="23"/>
      <c r="E40" s="17"/>
      <c r="F40" s="16">
        <f>SUM(F25:F39)</f>
        <v>25068.179999999997</v>
      </c>
    </row>
    <row r="41" spans="1:6" ht="15.75" customHeight="1">
      <c r="A41" s="6"/>
      <c r="B41" s="7"/>
      <c r="C41" s="6"/>
      <c r="D41" s="23"/>
      <c r="E41" s="17"/>
      <c r="F41" s="16"/>
    </row>
    <row r="42" spans="1:6" ht="15.75" customHeight="1">
      <c r="A42" s="6" t="s">
        <v>67</v>
      </c>
      <c r="B42" s="7" t="s">
        <v>68</v>
      </c>
      <c r="C42" s="6"/>
      <c r="D42" s="23"/>
      <c r="E42" s="17"/>
      <c r="F42" s="16"/>
    </row>
    <row r="43" spans="1:6" ht="21" customHeight="1">
      <c r="A43" s="12" t="s">
        <v>69</v>
      </c>
      <c r="B43" s="11" t="s">
        <v>70</v>
      </c>
      <c r="C43" s="12" t="s">
        <v>50</v>
      </c>
      <c r="D43" s="24">
        <v>12.5</v>
      </c>
      <c r="E43" s="13">
        <v>17.34</v>
      </c>
      <c r="F43" s="14">
        <f>ROUND(E43*D43,2)</f>
        <v>216.75</v>
      </c>
    </row>
    <row r="44" spans="1:6" ht="30.75" customHeight="1">
      <c r="A44" s="12" t="s">
        <v>71</v>
      </c>
      <c r="B44" s="11" t="s">
        <v>72</v>
      </c>
      <c r="C44" s="12" t="s">
        <v>50</v>
      </c>
      <c r="D44" s="24">
        <v>42</v>
      </c>
      <c r="E44" s="13">
        <v>44.38</v>
      </c>
      <c r="F44" s="14">
        <f>ROUND(E44*D44,2)</f>
        <v>1863.96</v>
      </c>
    </row>
    <row r="45" spans="1:6" ht="33.75" customHeight="1">
      <c r="A45" s="12" t="s">
        <v>73</v>
      </c>
      <c r="B45" s="11" t="s">
        <v>74</v>
      </c>
      <c r="C45" s="12" t="s">
        <v>50</v>
      </c>
      <c r="D45" s="24">
        <v>7.5</v>
      </c>
      <c r="E45" s="13">
        <v>50.58</v>
      </c>
      <c r="F45" s="14">
        <f>ROUND(E45*D45,2)</f>
        <v>379.35</v>
      </c>
    </row>
    <row r="46" spans="1:6" ht="33.75" customHeight="1">
      <c r="A46" s="12" t="s">
        <v>75</v>
      </c>
      <c r="B46" s="11" t="s">
        <v>76</v>
      </c>
      <c r="C46" s="12" t="s">
        <v>50</v>
      </c>
      <c r="D46" s="24">
        <v>48.5</v>
      </c>
      <c r="E46" s="13">
        <v>61.21</v>
      </c>
      <c r="F46" s="14">
        <f>ROUND(E46*D46,2)</f>
        <v>2968.69</v>
      </c>
    </row>
    <row r="47" spans="1:6" ht="33.75" customHeight="1">
      <c r="A47" s="12" t="s">
        <v>77</v>
      </c>
      <c r="B47" s="11" t="s">
        <v>236</v>
      </c>
      <c r="C47" s="12" t="s">
        <v>50</v>
      </c>
      <c r="D47" s="24">
        <v>10</v>
      </c>
      <c r="E47" s="13">
        <v>38.12</v>
      </c>
      <c r="F47" s="15">
        <f>D47*E47</f>
        <v>381.2</v>
      </c>
    </row>
    <row r="48" spans="1:6" ht="30" customHeight="1">
      <c r="A48" s="12" t="s">
        <v>237</v>
      </c>
      <c r="B48" s="11" t="s">
        <v>78</v>
      </c>
      <c r="C48" s="12" t="s">
        <v>50</v>
      </c>
      <c r="D48" s="24">
        <v>10</v>
      </c>
      <c r="E48" s="13">
        <v>10.06</v>
      </c>
      <c r="F48" s="14">
        <f>ROUND(E48*D48,2)</f>
        <v>100.6</v>
      </c>
    </row>
    <row r="49" spans="1:6" ht="15.75" customHeight="1">
      <c r="A49" s="12"/>
      <c r="B49" s="22" t="s">
        <v>21</v>
      </c>
      <c r="C49" s="12"/>
      <c r="D49" s="24"/>
      <c r="E49" s="13"/>
      <c r="F49" s="16">
        <f>SUM(F43:F48)</f>
        <v>5910.55</v>
      </c>
    </row>
    <row r="50" spans="1:6" ht="15.75" customHeight="1">
      <c r="A50" s="12"/>
      <c r="B50" s="7"/>
      <c r="C50" s="12"/>
      <c r="D50" s="24"/>
      <c r="E50" s="13"/>
      <c r="F50" s="16"/>
    </row>
    <row r="51" spans="1:6" ht="15.75" customHeight="1">
      <c r="A51" s="6" t="s">
        <v>79</v>
      </c>
      <c r="B51" s="7" t="s">
        <v>80</v>
      </c>
      <c r="C51" s="12"/>
      <c r="D51" s="24"/>
      <c r="E51" s="13"/>
      <c r="F51" s="14"/>
    </row>
    <row r="52" spans="1:6" ht="15.75" customHeight="1">
      <c r="A52" s="12" t="s">
        <v>81</v>
      </c>
      <c r="B52" s="11" t="s">
        <v>82</v>
      </c>
      <c r="C52" s="12" t="s">
        <v>50</v>
      </c>
      <c r="D52" s="24">
        <v>180</v>
      </c>
      <c r="E52" s="13">
        <v>11.25</v>
      </c>
      <c r="F52" s="14">
        <f>ROUND(E52*D52,2)</f>
        <v>2025</v>
      </c>
    </row>
    <row r="53" spans="1:6" ht="27.75" customHeight="1">
      <c r="A53" s="12" t="s">
        <v>83</v>
      </c>
      <c r="B53" s="11" t="s">
        <v>84</v>
      </c>
      <c r="C53" s="12" t="s">
        <v>50</v>
      </c>
      <c r="D53" s="24">
        <v>180</v>
      </c>
      <c r="E53" s="13">
        <v>12.21</v>
      </c>
      <c r="F53" s="14">
        <f>ROUND(E53*D53,2)</f>
        <v>2197.8</v>
      </c>
    </row>
    <row r="54" spans="1:6" ht="15.75" customHeight="1">
      <c r="A54" s="12"/>
      <c r="B54" s="22" t="s">
        <v>21</v>
      </c>
      <c r="C54" s="12"/>
      <c r="D54" s="24"/>
      <c r="E54" s="13"/>
      <c r="F54" s="16">
        <f>SUM(F52:F53)</f>
        <v>4222.8</v>
      </c>
    </row>
    <row r="55" spans="1:6" ht="15.75" customHeight="1">
      <c r="A55" s="12"/>
      <c r="B55" s="7"/>
      <c r="C55" s="12"/>
      <c r="D55" s="24"/>
      <c r="E55" s="13"/>
      <c r="F55" s="16"/>
    </row>
    <row r="56" spans="1:6" ht="15.75" customHeight="1">
      <c r="A56" s="6" t="s">
        <v>85</v>
      </c>
      <c r="B56" s="7" t="s">
        <v>86</v>
      </c>
      <c r="C56" s="6"/>
      <c r="D56" s="23"/>
      <c r="E56" s="17"/>
      <c r="F56" s="16"/>
    </row>
    <row r="57" spans="1:6" ht="15.75" customHeight="1">
      <c r="A57" s="12" t="s">
        <v>87</v>
      </c>
      <c r="B57" s="11" t="s">
        <v>88</v>
      </c>
      <c r="C57" s="12" t="s">
        <v>16</v>
      </c>
      <c r="D57" s="24">
        <v>2364</v>
      </c>
      <c r="E57" s="13">
        <v>27.15</v>
      </c>
      <c r="F57" s="15">
        <f>ROUND(E57*D57,2)</f>
        <v>64182.6</v>
      </c>
    </row>
    <row r="58" spans="1:6" ht="15.75" customHeight="1">
      <c r="A58" s="12" t="s">
        <v>89</v>
      </c>
      <c r="B58" s="21" t="s">
        <v>228</v>
      </c>
      <c r="C58" s="12" t="s">
        <v>50</v>
      </c>
      <c r="D58" s="24">
        <v>20</v>
      </c>
      <c r="E58" s="13">
        <v>193.4</v>
      </c>
      <c r="F58" s="15">
        <f>ROUND(E58*D58,2)</f>
        <v>3868</v>
      </c>
    </row>
    <row r="59" spans="1:6" ht="15.75" customHeight="1">
      <c r="A59" s="28" t="s">
        <v>90</v>
      </c>
      <c r="B59" s="11" t="s">
        <v>91</v>
      </c>
      <c r="C59" s="12" t="s">
        <v>50</v>
      </c>
      <c r="D59" s="24">
        <v>30</v>
      </c>
      <c r="E59" s="13">
        <v>267.83</v>
      </c>
      <c r="F59" s="15">
        <f>ROUND(E59*D59,2)</f>
        <v>8034.9</v>
      </c>
    </row>
    <row r="60" spans="1:6" ht="15.75" customHeight="1">
      <c r="A60" s="6"/>
      <c r="B60" s="22" t="s">
        <v>21</v>
      </c>
      <c r="C60" s="6"/>
      <c r="D60" s="23"/>
      <c r="E60" s="17"/>
      <c r="F60" s="16">
        <f>SUM(F57:F59)</f>
        <v>76085.5</v>
      </c>
    </row>
    <row r="61" spans="1:6" ht="15.75" customHeight="1">
      <c r="A61" s="6"/>
      <c r="B61" s="7"/>
      <c r="C61" s="6"/>
      <c r="D61" s="23"/>
      <c r="E61" s="17"/>
      <c r="F61" s="16"/>
    </row>
    <row r="62" spans="1:6" ht="15.75" customHeight="1">
      <c r="A62" s="6" t="s">
        <v>92</v>
      </c>
      <c r="B62" s="7" t="s">
        <v>93</v>
      </c>
      <c r="C62" s="6"/>
      <c r="D62" s="23"/>
      <c r="E62" s="17"/>
      <c r="F62" s="16"/>
    </row>
    <row r="63" spans="1:6" ht="15.75" customHeight="1">
      <c r="A63" s="12" t="s">
        <v>94</v>
      </c>
      <c r="B63" s="11" t="s">
        <v>95</v>
      </c>
      <c r="C63" s="12" t="s">
        <v>16</v>
      </c>
      <c r="D63" s="24">
        <v>15</v>
      </c>
      <c r="E63" s="13">
        <v>24.19</v>
      </c>
      <c r="F63" s="14">
        <f>ROUND(E63*D63,2)</f>
        <v>362.85</v>
      </c>
    </row>
    <row r="64" spans="1:6" ht="29.25" customHeight="1">
      <c r="A64" s="12" t="s">
        <v>96</v>
      </c>
      <c r="B64" s="11" t="s">
        <v>97</v>
      </c>
      <c r="C64" s="12" t="s">
        <v>20</v>
      </c>
      <c r="D64" s="24">
        <v>96</v>
      </c>
      <c r="E64" s="13">
        <v>89.17</v>
      </c>
      <c r="F64" s="14">
        <f>ROUND(E64*D64,2)</f>
        <v>8560.32</v>
      </c>
    </row>
    <row r="65" spans="1:6" ht="15.75" customHeight="1">
      <c r="A65" s="12"/>
      <c r="B65" s="22" t="s">
        <v>21</v>
      </c>
      <c r="C65" s="12"/>
      <c r="D65" s="24"/>
      <c r="E65" s="13"/>
      <c r="F65" s="16">
        <f>SUM(F63:F64)</f>
        <v>8923.17</v>
      </c>
    </row>
    <row r="66" spans="1:6" ht="15.75" customHeight="1">
      <c r="A66" s="12"/>
      <c r="B66" s="7"/>
      <c r="C66" s="12"/>
      <c r="D66" s="24"/>
      <c r="E66" s="13"/>
      <c r="F66" s="16"/>
    </row>
    <row r="67" spans="1:6" ht="15.75" customHeight="1">
      <c r="A67" s="6" t="s">
        <v>98</v>
      </c>
      <c r="B67" s="7" t="s">
        <v>99</v>
      </c>
      <c r="C67" s="6"/>
      <c r="D67" s="23"/>
      <c r="E67" s="17"/>
      <c r="F67" s="16"/>
    </row>
    <row r="68" spans="1:6" s="20" customFormat="1" ht="27.75" customHeight="1">
      <c r="A68" s="12" t="s">
        <v>100</v>
      </c>
      <c r="B68" s="21" t="s">
        <v>101</v>
      </c>
      <c r="C68" s="12" t="s">
        <v>16</v>
      </c>
      <c r="D68" s="24">
        <v>48</v>
      </c>
      <c r="E68" s="13">
        <v>5.07</v>
      </c>
      <c r="F68" s="15">
        <f>ROUND(E68*D68,2)</f>
        <v>243.36</v>
      </c>
    </row>
    <row r="69" spans="1:6" ht="15.75" customHeight="1">
      <c r="A69" s="12" t="s">
        <v>102</v>
      </c>
      <c r="B69" s="11" t="s">
        <v>103</v>
      </c>
      <c r="C69" s="12" t="s">
        <v>16</v>
      </c>
      <c r="D69" s="24">
        <v>48</v>
      </c>
      <c r="E69" s="13">
        <v>11.9</v>
      </c>
      <c r="F69" s="14">
        <f>ROUND(E69*D69,2)</f>
        <v>571.2</v>
      </c>
    </row>
    <row r="70" spans="1:6" ht="15.75" customHeight="1">
      <c r="A70" s="6"/>
      <c r="B70" s="22" t="s">
        <v>21</v>
      </c>
      <c r="C70" s="6"/>
      <c r="D70" s="23"/>
      <c r="E70" s="17"/>
      <c r="F70" s="16">
        <f>SUM(F68:F69)</f>
        <v>814.5600000000001</v>
      </c>
    </row>
    <row r="71" spans="1:6" ht="15.75" customHeight="1">
      <c r="A71" s="6"/>
      <c r="B71" s="7"/>
      <c r="C71" s="6"/>
      <c r="D71" s="23"/>
      <c r="E71" s="17"/>
      <c r="F71" s="16"/>
    </row>
    <row r="72" spans="1:6" ht="15.75" customHeight="1">
      <c r="A72" s="6" t="s">
        <v>104</v>
      </c>
      <c r="B72" s="7" t="s">
        <v>105</v>
      </c>
      <c r="C72" s="6"/>
      <c r="D72" s="23"/>
      <c r="E72" s="17"/>
      <c r="F72" s="16"/>
    </row>
    <row r="73" spans="1:6" ht="15.75" customHeight="1">
      <c r="A73" s="12" t="s">
        <v>106</v>
      </c>
      <c r="B73" s="11" t="s">
        <v>107</v>
      </c>
      <c r="C73" s="12" t="s">
        <v>108</v>
      </c>
      <c r="D73" s="24">
        <v>8</v>
      </c>
      <c r="E73" s="13">
        <v>111.3</v>
      </c>
      <c r="F73" s="14">
        <f>ROUND(E73*D73,2)</f>
        <v>890.4</v>
      </c>
    </row>
    <row r="74" spans="1:6" ht="15.75" customHeight="1">
      <c r="A74" s="12" t="s">
        <v>109</v>
      </c>
      <c r="B74" s="11" t="s">
        <v>110</v>
      </c>
      <c r="C74" s="12" t="s">
        <v>58</v>
      </c>
      <c r="D74" s="24">
        <v>8</v>
      </c>
      <c r="E74" s="13">
        <v>34.79</v>
      </c>
      <c r="F74" s="14">
        <f>ROUND(E74*D74,2)</f>
        <v>278.32</v>
      </c>
    </row>
    <row r="75" spans="1:6" ht="15.75" customHeight="1">
      <c r="A75" s="12" t="s">
        <v>111</v>
      </c>
      <c r="B75" s="11" t="s">
        <v>112</v>
      </c>
      <c r="C75" s="12" t="s">
        <v>58</v>
      </c>
      <c r="D75" s="24">
        <v>8</v>
      </c>
      <c r="E75" s="13">
        <v>214.1</v>
      </c>
      <c r="F75" s="14">
        <f>ROUND(E75*D75,2)</f>
        <v>1712.8</v>
      </c>
    </row>
    <row r="76" spans="1:6" ht="29.25" customHeight="1">
      <c r="A76" s="12" t="s">
        <v>113</v>
      </c>
      <c r="B76" s="11" t="s">
        <v>114</v>
      </c>
      <c r="C76" s="12" t="s">
        <v>16</v>
      </c>
      <c r="D76" s="24">
        <v>10</v>
      </c>
      <c r="E76" s="13">
        <v>87.69</v>
      </c>
      <c r="F76" s="14">
        <f>ROUND(E76*D76,2)</f>
        <v>876.9</v>
      </c>
    </row>
    <row r="77" spans="1:6" ht="15.75" customHeight="1">
      <c r="A77" s="6"/>
      <c r="B77" s="22" t="s">
        <v>21</v>
      </c>
      <c r="C77" s="6"/>
      <c r="D77" s="23"/>
      <c r="E77" s="17"/>
      <c r="F77" s="16">
        <f>SUM(F73:F76)</f>
        <v>3758.42</v>
      </c>
    </row>
    <row r="78" spans="1:6" ht="15.75" customHeight="1">
      <c r="A78" s="6"/>
      <c r="B78" s="7"/>
      <c r="C78" s="6"/>
      <c r="D78" s="23"/>
      <c r="E78" s="17"/>
      <c r="F78" s="16"/>
    </row>
    <row r="79" spans="1:6" ht="15.75" customHeight="1">
      <c r="A79" s="6" t="s">
        <v>115</v>
      </c>
      <c r="B79" s="7" t="s">
        <v>116</v>
      </c>
      <c r="C79" s="6"/>
      <c r="D79" s="23"/>
      <c r="E79" s="17"/>
      <c r="F79" s="16"/>
    </row>
    <row r="80" spans="1:6" ht="15.75" customHeight="1">
      <c r="A80" s="12" t="s">
        <v>117</v>
      </c>
      <c r="B80" s="11" t="s">
        <v>118</v>
      </c>
      <c r="C80" s="12" t="s">
        <v>16</v>
      </c>
      <c r="D80" s="24">
        <v>416</v>
      </c>
      <c r="E80" s="13">
        <v>8.83</v>
      </c>
      <c r="F80" s="14">
        <f aca="true" t="shared" si="1" ref="F80:F102">ROUND(E80*D80,2)</f>
        <v>3673.28</v>
      </c>
    </row>
    <row r="81" spans="1:6" ht="15.75" customHeight="1">
      <c r="A81" s="12" t="s">
        <v>119</v>
      </c>
      <c r="B81" s="11" t="s">
        <v>120</v>
      </c>
      <c r="C81" s="12" t="s">
        <v>20</v>
      </c>
      <c r="D81" s="24">
        <v>16</v>
      </c>
      <c r="E81" s="13">
        <v>9.21</v>
      </c>
      <c r="F81" s="14">
        <f t="shared" si="1"/>
        <v>147.36</v>
      </c>
    </row>
    <row r="82" spans="1:6" ht="15.75" customHeight="1">
      <c r="A82" s="12" t="s">
        <v>121</v>
      </c>
      <c r="B82" s="11" t="s">
        <v>122</v>
      </c>
      <c r="C82" s="12" t="s">
        <v>20</v>
      </c>
      <c r="D82" s="24">
        <v>400</v>
      </c>
      <c r="E82" s="13">
        <v>26.96</v>
      </c>
      <c r="F82" s="14">
        <f t="shared" si="1"/>
        <v>10784</v>
      </c>
    </row>
    <row r="83" spans="1:6" s="31" customFormat="1" ht="30.75" customHeight="1">
      <c r="A83" s="12" t="s">
        <v>123</v>
      </c>
      <c r="B83" s="11" t="s">
        <v>124</v>
      </c>
      <c r="C83" s="12" t="s">
        <v>50</v>
      </c>
      <c r="D83" s="47">
        <v>41.6</v>
      </c>
      <c r="E83" s="13">
        <v>368.31</v>
      </c>
      <c r="F83" s="15">
        <f t="shared" si="1"/>
        <v>15321.7</v>
      </c>
    </row>
    <row r="84" spans="1:6" ht="26.25" customHeight="1">
      <c r="A84" s="12" t="s">
        <v>125</v>
      </c>
      <c r="B84" s="11" t="s">
        <v>230</v>
      </c>
      <c r="C84" s="12" t="s">
        <v>16</v>
      </c>
      <c r="D84" s="24">
        <v>180</v>
      </c>
      <c r="E84" s="13">
        <v>92.36</v>
      </c>
      <c r="F84" s="14">
        <f t="shared" si="1"/>
        <v>16624.8</v>
      </c>
    </row>
    <row r="85" spans="1:6" ht="18.75" customHeight="1">
      <c r="A85" s="12" t="s">
        <v>126</v>
      </c>
      <c r="B85" s="11" t="s">
        <v>127</v>
      </c>
      <c r="C85" s="12" t="s">
        <v>20</v>
      </c>
      <c r="D85" s="24">
        <v>3000</v>
      </c>
      <c r="E85" s="13">
        <v>12.07</v>
      </c>
      <c r="F85" s="15">
        <f t="shared" si="1"/>
        <v>36210</v>
      </c>
    </row>
    <row r="86" spans="1:6" ht="28.5" customHeight="1">
      <c r="A86" s="12" t="s">
        <v>128</v>
      </c>
      <c r="B86" s="11" t="s">
        <v>214</v>
      </c>
      <c r="C86" s="12" t="s">
        <v>20</v>
      </c>
      <c r="D86" s="24">
        <v>100</v>
      </c>
      <c r="E86" s="13">
        <v>68.89</v>
      </c>
      <c r="F86" s="14">
        <f t="shared" si="1"/>
        <v>6889</v>
      </c>
    </row>
    <row r="87" spans="1:6" ht="19.5" customHeight="1">
      <c r="A87" s="12" t="s">
        <v>129</v>
      </c>
      <c r="B87" s="11" t="s">
        <v>130</v>
      </c>
      <c r="C87" s="12" t="s">
        <v>20</v>
      </c>
      <c r="D87" s="24">
        <v>4000</v>
      </c>
      <c r="E87" s="13">
        <v>6.07</v>
      </c>
      <c r="F87" s="14">
        <f t="shared" si="1"/>
        <v>24280</v>
      </c>
    </row>
    <row r="88" spans="1:6" ht="15.75" customHeight="1">
      <c r="A88" s="12" t="s">
        <v>131</v>
      </c>
      <c r="B88" s="11" t="s">
        <v>133</v>
      </c>
      <c r="C88" s="12" t="s">
        <v>16</v>
      </c>
      <c r="D88" s="24">
        <v>2000</v>
      </c>
      <c r="E88" s="13">
        <v>19.7</v>
      </c>
      <c r="F88" s="14">
        <f t="shared" si="1"/>
        <v>39400</v>
      </c>
    </row>
    <row r="89" spans="1:6" ht="15.75" customHeight="1">
      <c r="A89" s="12" t="s">
        <v>132</v>
      </c>
      <c r="B89" s="11" t="s">
        <v>135</v>
      </c>
      <c r="C89" s="12" t="s">
        <v>16</v>
      </c>
      <c r="D89" s="24">
        <v>3200</v>
      </c>
      <c r="E89" s="13">
        <v>12.27</v>
      </c>
      <c r="F89" s="14">
        <f t="shared" si="1"/>
        <v>39264</v>
      </c>
    </row>
    <row r="90" spans="1:6" ht="15.75" customHeight="1">
      <c r="A90" s="12" t="s">
        <v>134</v>
      </c>
      <c r="B90" s="11" t="s">
        <v>137</v>
      </c>
      <c r="C90" s="12" t="s">
        <v>16</v>
      </c>
      <c r="D90" s="24">
        <v>184</v>
      </c>
      <c r="E90" s="13">
        <v>26.3</v>
      </c>
      <c r="F90" s="14">
        <f t="shared" si="1"/>
        <v>4839.2</v>
      </c>
    </row>
    <row r="91" spans="1:6" ht="15.75" customHeight="1">
      <c r="A91" s="12" t="s">
        <v>136</v>
      </c>
      <c r="B91" s="11" t="s">
        <v>139</v>
      </c>
      <c r="C91" s="12" t="s">
        <v>16</v>
      </c>
      <c r="D91" s="24">
        <v>256</v>
      </c>
      <c r="E91" s="13">
        <v>40.9</v>
      </c>
      <c r="F91" s="14">
        <f t="shared" si="1"/>
        <v>10470.4</v>
      </c>
    </row>
    <row r="92" spans="1:6" ht="15.75" customHeight="1">
      <c r="A92" s="12" t="s">
        <v>138</v>
      </c>
      <c r="B92" s="11" t="s">
        <v>141</v>
      </c>
      <c r="C92" s="12" t="s">
        <v>16</v>
      </c>
      <c r="D92" s="24">
        <v>120</v>
      </c>
      <c r="E92" s="13">
        <v>45.3</v>
      </c>
      <c r="F92" s="14">
        <f t="shared" si="1"/>
        <v>5436</v>
      </c>
    </row>
    <row r="93" spans="1:6" ht="32.25" customHeight="1">
      <c r="A93" s="12" t="s">
        <v>140</v>
      </c>
      <c r="B93" s="11" t="s">
        <v>143</v>
      </c>
      <c r="C93" s="12" t="s">
        <v>16</v>
      </c>
      <c r="D93" s="24">
        <v>2000</v>
      </c>
      <c r="E93" s="13">
        <v>30.78</v>
      </c>
      <c r="F93" s="14">
        <f t="shared" si="1"/>
        <v>61560</v>
      </c>
    </row>
    <row r="94" spans="1:6" ht="15.75" customHeight="1">
      <c r="A94" s="12" t="s">
        <v>142</v>
      </c>
      <c r="B94" s="11" t="s">
        <v>145</v>
      </c>
      <c r="C94" s="12" t="s">
        <v>16</v>
      </c>
      <c r="D94" s="24">
        <v>800</v>
      </c>
      <c r="E94" s="13">
        <v>44.2</v>
      </c>
      <c r="F94" s="14">
        <f t="shared" si="1"/>
        <v>35360</v>
      </c>
    </row>
    <row r="95" spans="1:6" ht="15.75" customHeight="1">
      <c r="A95" s="12" t="s">
        <v>144</v>
      </c>
      <c r="B95" s="11" t="s">
        <v>147</v>
      </c>
      <c r="C95" s="12" t="s">
        <v>16</v>
      </c>
      <c r="D95" s="24">
        <v>400</v>
      </c>
      <c r="E95" s="13">
        <v>68.4</v>
      </c>
      <c r="F95" s="14">
        <f t="shared" si="1"/>
        <v>27360</v>
      </c>
    </row>
    <row r="96" spans="1:6" ht="27.75" customHeight="1">
      <c r="A96" s="12" t="s">
        <v>146</v>
      </c>
      <c r="B96" s="11" t="s">
        <v>231</v>
      </c>
      <c r="C96" s="12" t="s">
        <v>16</v>
      </c>
      <c r="D96" s="24">
        <v>30</v>
      </c>
      <c r="E96" s="13">
        <v>21.22</v>
      </c>
      <c r="F96" s="14">
        <f t="shared" si="1"/>
        <v>636.6</v>
      </c>
    </row>
    <row r="97" spans="1:6" ht="27.75" customHeight="1">
      <c r="A97" s="12" t="s">
        <v>148</v>
      </c>
      <c r="B97" s="11" t="s">
        <v>151</v>
      </c>
      <c r="C97" s="12" t="s">
        <v>16</v>
      </c>
      <c r="D97" s="24">
        <v>15</v>
      </c>
      <c r="E97" s="13">
        <v>2.93</v>
      </c>
      <c r="F97" s="14">
        <f t="shared" si="1"/>
        <v>43.95</v>
      </c>
    </row>
    <row r="98" spans="1:6" ht="15.75" customHeight="1">
      <c r="A98" s="12" t="s">
        <v>149</v>
      </c>
      <c r="B98" s="11" t="s">
        <v>153</v>
      </c>
      <c r="C98" s="12" t="s">
        <v>16</v>
      </c>
      <c r="D98" s="24">
        <v>416</v>
      </c>
      <c r="E98" s="13">
        <v>2.44</v>
      </c>
      <c r="F98" s="14">
        <f t="shared" si="1"/>
        <v>1015.04</v>
      </c>
    </row>
    <row r="99" spans="1:6" ht="15.75" customHeight="1">
      <c r="A99" s="12" t="s">
        <v>150</v>
      </c>
      <c r="B99" s="11" t="s">
        <v>155</v>
      </c>
      <c r="C99" s="12" t="s">
        <v>16</v>
      </c>
      <c r="D99" s="24">
        <v>32</v>
      </c>
      <c r="E99" s="13">
        <v>50.16</v>
      </c>
      <c r="F99" s="14">
        <f t="shared" si="1"/>
        <v>1605.12</v>
      </c>
    </row>
    <row r="100" spans="1:6" ht="15.75" customHeight="1">
      <c r="A100" s="12" t="s">
        <v>152</v>
      </c>
      <c r="B100" s="11" t="s">
        <v>232</v>
      </c>
      <c r="C100" s="12" t="s">
        <v>16</v>
      </c>
      <c r="D100" s="24">
        <v>290</v>
      </c>
      <c r="E100" s="13">
        <v>50.16</v>
      </c>
      <c r="F100" s="14">
        <f t="shared" si="1"/>
        <v>14546.4</v>
      </c>
    </row>
    <row r="101" spans="1:6" ht="27.75" customHeight="1">
      <c r="A101" s="12" t="s">
        <v>154</v>
      </c>
      <c r="B101" s="11" t="s">
        <v>157</v>
      </c>
      <c r="C101" s="12" t="s">
        <v>16</v>
      </c>
      <c r="D101" s="24">
        <v>500</v>
      </c>
      <c r="E101" s="13">
        <v>34.51</v>
      </c>
      <c r="F101" s="14">
        <f t="shared" si="1"/>
        <v>17255</v>
      </c>
    </row>
    <row r="102" spans="1:6" ht="30.75" customHeight="1">
      <c r="A102" s="12" t="s">
        <v>156</v>
      </c>
      <c r="B102" s="11" t="s">
        <v>158</v>
      </c>
      <c r="C102" s="12" t="s">
        <v>16</v>
      </c>
      <c r="D102" s="24">
        <v>416</v>
      </c>
      <c r="E102" s="13">
        <v>29.74</v>
      </c>
      <c r="F102" s="14">
        <f t="shared" si="1"/>
        <v>12371.84</v>
      </c>
    </row>
    <row r="103" spans="1:6" ht="21" customHeight="1">
      <c r="A103" s="6"/>
      <c r="B103" s="22" t="s">
        <v>21</v>
      </c>
      <c r="C103" s="6"/>
      <c r="D103" s="23"/>
      <c r="E103" s="17"/>
      <c r="F103" s="16">
        <f>SUM(F80:F102)</f>
        <v>385093.69</v>
      </c>
    </row>
    <row r="104" spans="1:6" ht="15.75" customHeight="1">
      <c r="A104" s="6"/>
      <c r="B104" s="7"/>
      <c r="C104" s="6"/>
      <c r="D104" s="23"/>
      <c r="E104" s="17"/>
      <c r="F104" s="16"/>
    </row>
    <row r="105" spans="1:6" ht="15.75" customHeight="1">
      <c r="A105" s="6" t="s">
        <v>159</v>
      </c>
      <c r="B105" s="7" t="s">
        <v>160</v>
      </c>
      <c r="C105" s="6"/>
      <c r="D105" s="23"/>
      <c r="E105" s="17"/>
      <c r="F105" s="16"/>
    </row>
    <row r="106" spans="1:6" ht="27.75" customHeight="1">
      <c r="A106" s="12" t="s">
        <v>161</v>
      </c>
      <c r="B106" s="11" t="s">
        <v>162</v>
      </c>
      <c r="C106" s="12" t="s">
        <v>20</v>
      </c>
      <c r="D106" s="24">
        <v>400</v>
      </c>
      <c r="E106" s="13">
        <v>4.52</v>
      </c>
      <c r="F106" s="14">
        <f aca="true" t="shared" si="2" ref="F106:F114">ROUND(E106*D106,2)</f>
        <v>1808</v>
      </c>
    </row>
    <row r="107" spans="1:6" ht="15.75" customHeight="1">
      <c r="A107" s="12" t="s">
        <v>163</v>
      </c>
      <c r="B107" s="11" t="s">
        <v>164</v>
      </c>
      <c r="C107" s="12" t="s">
        <v>16</v>
      </c>
      <c r="D107" s="24">
        <v>180</v>
      </c>
      <c r="E107" s="13">
        <v>4.45</v>
      </c>
      <c r="F107" s="14">
        <f t="shared" si="2"/>
        <v>801</v>
      </c>
    </row>
    <row r="108" spans="1:6" ht="19.5" customHeight="1">
      <c r="A108" s="12" t="s">
        <v>165</v>
      </c>
      <c r="B108" s="11" t="s">
        <v>166</v>
      </c>
      <c r="C108" s="12" t="s">
        <v>20</v>
      </c>
      <c r="D108" s="24">
        <v>1000</v>
      </c>
      <c r="E108" s="13">
        <v>0.52</v>
      </c>
      <c r="F108" s="14">
        <f t="shared" si="2"/>
        <v>520</v>
      </c>
    </row>
    <row r="109" spans="1:6" ht="25.5" customHeight="1">
      <c r="A109" s="12" t="s">
        <v>167</v>
      </c>
      <c r="B109" s="11" t="s">
        <v>168</v>
      </c>
      <c r="C109" s="12" t="s">
        <v>16</v>
      </c>
      <c r="D109" s="24">
        <v>280</v>
      </c>
      <c r="E109" s="13">
        <v>17.57</v>
      </c>
      <c r="F109" s="14">
        <f t="shared" si="2"/>
        <v>4919.6</v>
      </c>
    </row>
    <row r="110" spans="1:6" ht="15.75" customHeight="1">
      <c r="A110" s="12" t="s">
        <v>169</v>
      </c>
      <c r="B110" s="11" t="s">
        <v>170</v>
      </c>
      <c r="C110" s="12" t="s">
        <v>16</v>
      </c>
      <c r="D110" s="24">
        <v>170</v>
      </c>
      <c r="E110" s="13">
        <v>7.69</v>
      </c>
      <c r="F110" s="14">
        <f t="shared" si="2"/>
        <v>1307.3</v>
      </c>
    </row>
    <row r="111" spans="1:6" ht="15.75" customHeight="1">
      <c r="A111" s="12" t="s">
        <v>171</v>
      </c>
      <c r="B111" s="11" t="s">
        <v>172</v>
      </c>
      <c r="C111" s="12" t="s">
        <v>16</v>
      </c>
      <c r="D111" s="24">
        <v>540</v>
      </c>
      <c r="E111" s="13">
        <v>7.1</v>
      </c>
      <c r="F111" s="14">
        <f t="shared" si="2"/>
        <v>3834</v>
      </c>
    </row>
    <row r="112" spans="1:6" ht="15.75" customHeight="1">
      <c r="A112" s="12" t="s">
        <v>173</v>
      </c>
      <c r="B112" s="11" t="s">
        <v>174</v>
      </c>
      <c r="C112" s="12" t="s">
        <v>16</v>
      </c>
      <c r="D112" s="24">
        <v>80</v>
      </c>
      <c r="E112" s="13">
        <v>9.45</v>
      </c>
      <c r="F112" s="14">
        <f t="shared" si="2"/>
        <v>756</v>
      </c>
    </row>
    <row r="113" spans="1:6" ht="15.75" customHeight="1">
      <c r="A113" s="12" t="s">
        <v>175</v>
      </c>
      <c r="B113" s="11" t="s">
        <v>176</v>
      </c>
      <c r="C113" s="12" t="s">
        <v>16</v>
      </c>
      <c r="D113" s="24">
        <v>40</v>
      </c>
      <c r="E113" s="13">
        <v>6.68</v>
      </c>
      <c r="F113" s="14">
        <f t="shared" si="2"/>
        <v>267.2</v>
      </c>
    </row>
    <row r="114" spans="1:6" ht="15.75" customHeight="1">
      <c r="A114" s="12" t="s">
        <v>177</v>
      </c>
      <c r="B114" s="11" t="s">
        <v>178</v>
      </c>
      <c r="C114" s="12" t="s">
        <v>16</v>
      </c>
      <c r="D114" s="24">
        <v>32</v>
      </c>
      <c r="E114" s="13">
        <v>11.9</v>
      </c>
      <c r="F114" s="14">
        <f t="shared" si="2"/>
        <v>380.8</v>
      </c>
    </row>
    <row r="115" spans="1:6" ht="15.75" customHeight="1">
      <c r="A115" s="6"/>
      <c r="B115" s="22" t="s">
        <v>21</v>
      </c>
      <c r="C115" s="6"/>
      <c r="D115" s="23"/>
      <c r="E115" s="17"/>
      <c r="F115" s="16">
        <f>SUM(F106:F114)</f>
        <v>14593.9</v>
      </c>
    </row>
    <row r="116" spans="1:6" ht="15.75" customHeight="1">
      <c r="A116" s="6"/>
      <c r="B116" s="7"/>
      <c r="C116" s="6"/>
      <c r="D116" s="23"/>
      <c r="E116" s="17"/>
      <c r="F116" s="16"/>
    </row>
    <row r="117" spans="1:6" ht="15.75" customHeight="1">
      <c r="A117" s="6" t="s">
        <v>179</v>
      </c>
      <c r="B117" s="7" t="s">
        <v>3</v>
      </c>
      <c r="C117" s="6"/>
      <c r="D117" s="23"/>
      <c r="E117" s="17"/>
      <c r="F117" s="16"/>
    </row>
    <row r="118" spans="1:6" ht="30.75" customHeight="1">
      <c r="A118" s="12" t="s">
        <v>180</v>
      </c>
      <c r="B118" s="11" t="s">
        <v>181</v>
      </c>
      <c r="C118" s="12" t="s">
        <v>16</v>
      </c>
      <c r="D118" s="24">
        <v>40</v>
      </c>
      <c r="E118" s="13">
        <v>54.39</v>
      </c>
      <c r="F118" s="14">
        <f aca="true" t="shared" si="3" ref="F118:F129">ROUND(E118*D118,2)</f>
        <v>2175.6</v>
      </c>
    </row>
    <row r="119" spans="1:6" ht="15.75" customHeight="1">
      <c r="A119" s="12" t="s">
        <v>182</v>
      </c>
      <c r="B119" s="11" t="s">
        <v>183</v>
      </c>
      <c r="C119" s="12" t="s">
        <v>184</v>
      </c>
      <c r="D119" s="24">
        <v>1</v>
      </c>
      <c r="E119" s="13">
        <v>1498.61</v>
      </c>
      <c r="F119" s="14">
        <f t="shared" si="3"/>
        <v>1498.61</v>
      </c>
    </row>
    <row r="120" spans="1:6" ht="15.75" customHeight="1">
      <c r="A120" s="12" t="s">
        <v>185</v>
      </c>
      <c r="B120" s="11" t="s">
        <v>186</v>
      </c>
      <c r="C120" s="12" t="s">
        <v>184</v>
      </c>
      <c r="D120" s="24">
        <v>1</v>
      </c>
      <c r="E120" s="13">
        <v>947.17</v>
      </c>
      <c r="F120" s="14">
        <f t="shared" si="3"/>
        <v>947.17</v>
      </c>
    </row>
    <row r="121" spans="1:6" ht="15.75" customHeight="1">
      <c r="A121" s="12" t="s">
        <v>187</v>
      </c>
      <c r="B121" s="11" t="s">
        <v>188</v>
      </c>
      <c r="C121" s="12" t="s">
        <v>184</v>
      </c>
      <c r="D121" s="24">
        <v>1</v>
      </c>
      <c r="E121" s="13">
        <v>720</v>
      </c>
      <c r="F121" s="14">
        <f t="shared" si="3"/>
        <v>720</v>
      </c>
    </row>
    <row r="122" spans="1:6" ht="15.75" customHeight="1">
      <c r="A122" s="12" t="s">
        <v>189</v>
      </c>
      <c r="B122" s="11" t="s">
        <v>190</v>
      </c>
      <c r="C122" s="12" t="s">
        <v>184</v>
      </c>
      <c r="D122" s="24">
        <v>1</v>
      </c>
      <c r="E122" s="13">
        <v>350</v>
      </c>
      <c r="F122" s="14">
        <f t="shared" si="3"/>
        <v>350</v>
      </c>
    </row>
    <row r="123" spans="1:6" ht="15.75" customHeight="1">
      <c r="A123" s="12" t="s">
        <v>191</v>
      </c>
      <c r="B123" s="11" t="s">
        <v>192</v>
      </c>
      <c r="C123" s="12" t="s">
        <v>20</v>
      </c>
      <c r="D123" s="24">
        <v>173</v>
      </c>
      <c r="E123" s="13">
        <v>138.88</v>
      </c>
      <c r="F123" s="14">
        <f t="shared" si="3"/>
        <v>24026.24</v>
      </c>
    </row>
    <row r="124" spans="1:6" ht="19.5" customHeight="1">
      <c r="A124" s="12" t="s">
        <v>193</v>
      </c>
      <c r="B124" s="11" t="s">
        <v>233</v>
      </c>
      <c r="C124" s="12" t="s">
        <v>58</v>
      </c>
      <c r="D124" s="24">
        <v>10</v>
      </c>
      <c r="E124" s="13">
        <v>287.39</v>
      </c>
      <c r="F124" s="14">
        <f t="shared" si="3"/>
        <v>2873.9</v>
      </c>
    </row>
    <row r="125" spans="1:6" ht="18" customHeight="1">
      <c r="A125" s="12" t="s">
        <v>194</v>
      </c>
      <c r="B125" s="11" t="s">
        <v>195</v>
      </c>
      <c r="C125" s="12" t="s">
        <v>20</v>
      </c>
      <c r="D125" s="24">
        <v>50</v>
      </c>
      <c r="E125" s="13">
        <v>46.18</v>
      </c>
      <c r="F125" s="14">
        <f t="shared" si="3"/>
        <v>2309</v>
      </c>
    </row>
    <row r="126" spans="1:6" ht="19.5" customHeight="1">
      <c r="A126" s="12" t="s">
        <v>196</v>
      </c>
      <c r="B126" s="21" t="s">
        <v>229</v>
      </c>
      <c r="C126" s="12" t="s">
        <v>20</v>
      </c>
      <c r="D126" s="24">
        <v>60</v>
      </c>
      <c r="E126" s="13">
        <v>54.96</v>
      </c>
      <c r="F126" s="14">
        <f t="shared" si="3"/>
        <v>3297.6</v>
      </c>
    </row>
    <row r="127" spans="1:6" ht="15.75" customHeight="1">
      <c r="A127" s="12" t="s">
        <v>197</v>
      </c>
      <c r="B127" s="11" t="s">
        <v>198</v>
      </c>
      <c r="C127" s="12" t="s">
        <v>58</v>
      </c>
      <c r="D127" s="24">
        <v>1</v>
      </c>
      <c r="E127" s="13">
        <v>2623.52</v>
      </c>
      <c r="F127" s="14">
        <f t="shared" si="3"/>
        <v>2623.52</v>
      </c>
    </row>
    <row r="128" spans="1:6" ht="23.25" customHeight="1">
      <c r="A128" s="12" t="s">
        <v>199</v>
      </c>
      <c r="B128" s="11" t="s">
        <v>200</v>
      </c>
      <c r="C128" s="12" t="s">
        <v>58</v>
      </c>
      <c r="D128" s="24">
        <v>7</v>
      </c>
      <c r="E128" s="13">
        <v>25.1</v>
      </c>
      <c r="F128" s="14">
        <f t="shared" si="3"/>
        <v>175.7</v>
      </c>
    </row>
    <row r="129" spans="1:6" ht="27.75" customHeight="1">
      <c r="A129" s="12" t="s">
        <v>201</v>
      </c>
      <c r="B129" s="11" t="s">
        <v>204</v>
      </c>
      <c r="C129" s="12" t="s">
        <v>20</v>
      </c>
      <c r="D129" s="24">
        <v>84</v>
      </c>
      <c r="E129" s="13">
        <v>81.6</v>
      </c>
      <c r="F129" s="14">
        <f t="shared" si="3"/>
        <v>6854.4</v>
      </c>
    </row>
    <row r="130" spans="1:6" ht="19.5" customHeight="1">
      <c r="A130" s="12" t="s">
        <v>202</v>
      </c>
      <c r="B130" s="11" t="s">
        <v>206</v>
      </c>
      <c r="C130" s="12" t="s">
        <v>16</v>
      </c>
      <c r="D130" s="24">
        <v>288</v>
      </c>
      <c r="E130" s="13">
        <v>12.44</v>
      </c>
      <c r="F130" s="14">
        <f>ROUND(E130*D130,2)</f>
        <v>3582.72</v>
      </c>
    </row>
    <row r="131" spans="1:6" ht="20.25" customHeight="1">
      <c r="A131" s="12" t="s">
        <v>203</v>
      </c>
      <c r="B131" s="32" t="s">
        <v>208</v>
      </c>
      <c r="C131" s="33" t="s">
        <v>20</v>
      </c>
      <c r="D131" s="34">
        <v>52.3</v>
      </c>
      <c r="E131" s="10">
        <v>45.12</v>
      </c>
      <c r="F131" s="35">
        <f>ROUND(E131*D131,2)</f>
        <v>2359.78</v>
      </c>
    </row>
    <row r="132" spans="1:6" ht="21.75" customHeight="1">
      <c r="A132" s="12" t="s">
        <v>205</v>
      </c>
      <c r="B132" s="11" t="s">
        <v>234</v>
      </c>
      <c r="C132" s="12" t="s">
        <v>58</v>
      </c>
      <c r="D132" s="34">
        <v>16</v>
      </c>
      <c r="E132" s="10">
        <v>23.12</v>
      </c>
      <c r="F132" s="40">
        <f>D132*E132</f>
        <v>369.92</v>
      </c>
    </row>
    <row r="133" spans="1:6" ht="28.5" customHeight="1">
      <c r="A133" s="12" t="s">
        <v>207</v>
      </c>
      <c r="B133" s="11" t="s">
        <v>235</v>
      </c>
      <c r="C133" s="41" t="s">
        <v>58</v>
      </c>
      <c r="D133" s="44">
        <v>4</v>
      </c>
      <c r="E133" s="45">
        <v>92.31</v>
      </c>
      <c r="F133" s="42">
        <f>D133*E133</f>
        <v>369.24</v>
      </c>
    </row>
    <row r="134" spans="1:6" ht="30" customHeight="1">
      <c r="A134" s="36"/>
      <c r="B134" s="37"/>
      <c r="C134" s="27"/>
      <c r="D134" s="44"/>
      <c r="E134" s="46"/>
      <c r="F134" s="43">
        <f>SUM(F118:F133)</f>
        <v>54533.399999999994</v>
      </c>
    </row>
    <row r="135" spans="1:6" ht="22.5" customHeight="1">
      <c r="A135" s="6" t="s">
        <v>209</v>
      </c>
      <c r="B135" s="7" t="s">
        <v>217</v>
      </c>
      <c r="C135" s="6"/>
      <c r="D135" s="38"/>
      <c r="E135" s="39"/>
      <c r="F135" s="16"/>
    </row>
    <row r="136" spans="1:6" ht="30" customHeight="1">
      <c r="A136" s="12" t="s">
        <v>211</v>
      </c>
      <c r="B136" s="21" t="s">
        <v>222</v>
      </c>
      <c r="C136" s="12" t="s">
        <v>58</v>
      </c>
      <c r="D136" s="24">
        <v>100</v>
      </c>
      <c r="E136" s="24">
        <v>69.12</v>
      </c>
      <c r="F136" s="15">
        <f aca="true" t="shared" si="4" ref="F136:F144">D136*E136</f>
        <v>6912</v>
      </c>
    </row>
    <row r="137" spans="1:6" ht="19.5" customHeight="1">
      <c r="A137" s="12" t="s">
        <v>218</v>
      </c>
      <c r="B137" s="11" t="s">
        <v>223</v>
      </c>
      <c r="C137" s="12" t="s">
        <v>224</v>
      </c>
      <c r="D137" s="24">
        <v>600</v>
      </c>
      <c r="E137" s="24">
        <v>4.62</v>
      </c>
      <c r="F137" s="15">
        <f t="shared" si="4"/>
        <v>2772</v>
      </c>
    </row>
    <row r="138" spans="1:6" ht="27.75" customHeight="1">
      <c r="A138" s="12" t="s">
        <v>219</v>
      </c>
      <c r="B138" s="21" t="s">
        <v>225</v>
      </c>
      <c r="C138" s="12" t="s">
        <v>58</v>
      </c>
      <c r="D138" s="24">
        <v>50</v>
      </c>
      <c r="E138" s="24">
        <v>107.09</v>
      </c>
      <c r="F138" s="15">
        <f t="shared" si="4"/>
        <v>5354.5</v>
      </c>
    </row>
    <row r="139" spans="1:6" ht="19.5" customHeight="1">
      <c r="A139" s="12" t="s">
        <v>220</v>
      </c>
      <c r="B139" s="11" t="s">
        <v>226</v>
      </c>
      <c r="C139" s="12" t="s">
        <v>224</v>
      </c>
      <c r="D139" s="24">
        <v>80</v>
      </c>
      <c r="E139" s="24">
        <v>23.49</v>
      </c>
      <c r="F139" s="15">
        <f t="shared" si="4"/>
        <v>1879.1999999999998</v>
      </c>
    </row>
    <row r="140" spans="1:6" ht="19.5" customHeight="1">
      <c r="A140" s="12" t="s">
        <v>221</v>
      </c>
      <c r="B140" s="11" t="s">
        <v>227</v>
      </c>
      <c r="C140" s="12" t="s">
        <v>58</v>
      </c>
      <c r="D140" s="24">
        <v>150</v>
      </c>
      <c r="E140" s="24">
        <v>48.04</v>
      </c>
      <c r="F140" s="15">
        <f t="shared" si="4"/>
        <v>7206</v>
      </c>
    </row>
    <row r="141" spans="1:6" ht="28.5" customHeight="1">
      <c r="A141" s="12" t="s">
        <v>263</v>
      </c>
      <c r="B141" s="11" t="s">
        <v>258</v>
      </c>
      <c r="C141" s="12" t="s">
        <v>224</v>
      </c>
      <c r="D141" s="47">
        <v>5</v>
      </c>
      <c r="E141" s="47">
        <v>87.69</v>
      </c>
      <c r="F141" s="15">
        <f t="shared" si="4"/>
        <v>438.45</v>
      </c>
    </row>
    <row r="142" spans="1:6" ht="21.75" customHeight="1">
      <c r="A142" s="12" t="s">
        <v>264</v>
      </c>
      <c r="B142" s="11" t="s">
        <v>259</v>
      </c>
      <c r="C142" s="12" t="s">
        <v>260</v>
      </c>
      <c r="D142" s="47">
        <v>20</v>
      </c>
      <c r="E142" s="47">
        <v>25.41</v>
      </c>
      <c r="F142" s="15">
        <f t="shared" si="4"/>
        <v>508.2</v>
      </c>
    </row>
    <row r="143" spans="1:6" ht="21.75" customHeight="1">
      <c r="A143" s="12" t="s">
        <v>265</v>
      </c>
      <c r="B143" s="11" t="s">
        <v>261</v>
      </c>
      <c r="C143" s="12" t="s">
        <v>260</v>
      </c>
      <c r="D143" s="47">
        <v>15</v>
      </c>
      <c r="E143" s="47">
        <v>21.01</v>
      </c>
      <c r="F143" s="15">
        <f t="shared" si="4"/>
        <v>315.15000000000003</v>
      </c>
    </row>
    <row r="144" spans="1:6" ht="27.75" customHeight="1">
      <c r="A144" s="12" t="s">
        <v>266</v>
      </c>
      <c r="B144" s="11" t="s">
        <v>262</v>
      </c>
      <c r="C144" s="12" t="s">
        <v>260</v>
      </c>
      <c r="D144" s="47">
        <v>10</v>
      </c>
      <c r="E144" s="47">
        <v>22.78</v>
      </c>
      <c r="F144" s="15">
        <f t="shared" si="4"/>
        <v>227.8</v>
      </c>
    </row>
    <row r="145" spans="1:6" ht="19.5" customHeight="1">
      <c r="A145" s="6"/>
      <c r="B145" s="22" t="s">
        <v>21</v>
      </c>
      <c r="C145" s="6"/>
      <c r="D145" s="23"/>
      <c r="E145" s="17"/>
      <c r="F145" s="16">
        <f>SUM(F136:F144)</f>
        <v>25613.300000000003</v>
      </c>
    </row>
    <row r="146" spans="1:6" ht="20.25" customHeight="1">
      <c r="A146" s="6" t="s">
        <v>215</v>
      </c>
      <c r="B146" s="7" t="s">
        <v>210</v>
      </c>
      <c r="C146" s="6"/>
      <c r="D146" s="23"/>
      <c r="E146" s="17"/>
      <c r="F146" s="16"/>
    </row>
    <row r="147" spans="1:6" ht="15.75" customHeight="1">
      <c r="A147" s="28" t="s">
        <v>216</v>
      </c>
      <c r="B147" s="11" t="s">
        <v>210</v>
      </c>
      <c r="C147" s="12" t="s">
        <v>16</v>
      </c>
      <c r="D147" s="24">
        <v>1200</v>
      </c>
      <c r="E147" s="13">
        <v>0.96</v>
      </c>
      <c r="F147" s="15">
        <f>ROUND(E147*D147,2)</f>
        <v>1152</v>
      </c>
    </row>
    <row r="148" spans="1:6" ht="30.75" customHeight="1">
      <c r="A148" s="6"/>
      <c r="B148" s="22" t="s">
        <v>21</v>
      </c>
      <c r="C148" s="6"/>
      <c r="D148" s="23"/>
      <c r="E148" s="17"/>
      <c r="F148" s="16">
        <f>SUM(F147)</f>
        <v>1152</v>
      </c>
    </row>
    <row r="149" spans="1:6" ht="15.75" customHeight="1">
      <c r="A149" s="6"/>
      <c r="B149" s="7"/>
      <c r="C149" s="6"/>
      <c r="D149" s="23"/>
      <c r="E149" s="17"/>
      <c r="F149" s="16"/>
    </row>
    <row r="150" spans="1:6" ht="15.75" customHeight="1">
      <c r="A150" s="6"/>
      <c r="B150" s="22" t="s">
        <v>238</v>
      </c>
      <c r="C150" s="6"/>
      <c r="D150" s="23"/>
      <c r="E150" s="17"/>
      <c r="F150" s="30">
        <f>SUM(F12,F18,F22,F40,F49,F54,F60,F65,F70,F77,F103,F115,F134,F145,F148)</f>
        <v>614629.81</v>
      </c>
    </row>
    <row r="151" spans="1:6" ht="15.75" customHeight="1">
      <c r="A151" s="6"/>
      <c r="B151" s="22" t="s">
        <v>239</v>
      </c>
      <c r="C151" s="6"/>
      <c r="D151" s="23"/>
      <c r="E151" s="17"/>
      <c r="F151" s="30">
        <f>22%*F150</f>
        <v>135218.5582</v>
      </c>
    </row>
    <row r="152" spans="1:6" ht="15.75" customHeight="1">
      <c r="A152" s="6"/>
      <c r="B152" s="22" t="s">
        <v>240</v>
      </c>
      <c r="C152" s="6"/>
      <c r="D152" s="23"/>
      <c r="E152" s="17"/>
      <c r="F152" s="30">
        <f>F150+F151</f>
        <v>749848.3682</v>
      </c>
    </row>
    <row r="153" spans="1:6" ht="35.25" customHeight="1">
      <c r="A153" s="138" t="s">
        <v>267</v>
      </c>
      <c r="B153" s="138"/>
      <c r="C153" s="138"/>
      <c r="D153" s="138"/>
      <c r="E153" s="138"/>
      <c r="F153" s="138"/>
    </row>
    <row r="154" spans="1:6" ht="22.5" customHeight="1">
      <c r="A154" s="137" t="s">
        <v>241</v>
      </c>
      <c r="B154" s="137"/>
      <c r="C154" s="137"/>
      <c r="D154" s="137"/>
      <c r="E154" s="137"/>
      <c r="F154" s="137"/>
    </row>
    <row r="155" ht="15.75" customHeight="1"/>
    <row r="156" ht="15.75" customHeight="1"/>
    <row r="157" ht="15.75" customHeight="1"/>
  </sheetData>
  <sheetProtection selectLockedCells="1" selectUnlockedCells="1"/>
  <mergeCells count="5">
    <mergeCell ref="B2:F3"/>
    <mergeCell ref="B4:E4"/>
    <mergeCell ref="A154:F154"/>
    <mergeCell ref="A153:F153"/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2"/>
  <rowBreaks count="4" manualBreakCount="4">
    <brk id="40" max="5" man="1"/>
    <brk id="71" max="5" man="1"/>
    <brk id="103" max="5" man="1"/>
    <brk id="13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selection activeCell="B4" sqref="B4:N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0.28125" style="0" customWidth="1"/>
    <col min="7" max="7" width="11.28125" style="0" customWidth="1"/>
    <col min="9" max="9" width="11.140625" style="0" customWidth="1"/>
    <col min="11" max="11" width="10.57421875" style="1" customWidth="1"/>
    <col min="12" max="12" width="9.140625" style="1" customWidth="1"/>
    <col min="13" max="13" width="11.7109375" style="0" customWidth="1"/>
    <col min="15" max="15" width="10.7109375" style="0" customWidth="1"/>
  </cols>
  <sheetData>
    <row r="1" spans="1:15" ht="18" customHeight="1">
      <c r="A1" s="48"/>
      <c r="B1" s="140" t="s">
        <v>242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2"/>
    </row>
    <row r="2" spans="1:15" ht="15.75">
      <c r="A2" s="53"/>
      <c r="B2" s="141" t="s">
        <v>255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54"/>
    </row>
    <row r="3" spans="1:15" ht="15.75" customHeight="1">
      <c r="A3" s="53"/>
      <c r="B3" s="142" t="s">
        <v>269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19"/>
    </row>
    <row r="4" spans="1:15" ht="16.5" customHeight="1">
      <c r="A4" s="53"/>
      <c r="B4" s="139" t="s">
        <v>256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5"/>
    </row>
    <row r="5" spans="1:15" ht="15.75" customHeight="1">
      <c r="A5" s="56"/>
      <c r="B5" s="139" t="s">
        <v>243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57"/>
    </row>
    <row r="6" spans="3:15" ht="13.5" thickBot="1">
      <c r="C6" s="58"/>
      <c r="D6" s="59"/>
      <c r="E6" s="60"/>
      <c r="F6" s="61"/>
      <c r="H6" s="52"/>
      <c r="I6" s="62"/>
      <c r="J6" s="63"/>
      <c r="K6" s="109"/>
      <c r="L6" s="110" t="s">
        <v>1</v>
      </c>
      <c r="M6" s="65">
        <v>40418</v>
      </c>
      <c r="N6" s="64"/>
      <c r="O6" s="64"/>
    </row>
    <row r="7" spans="1:15" ht="13.5" thickBot="1">
      <c r="A7" s="105"/>
      <c r="B7" s="66" t="s">
        <v>244</v>
      </c>
      <c r="C7" s="67" t="s">
        <v>245</v>
      </c>
      <c r="D7" s="68" t="s">
        <v>246</v>
      </c>
      <c r="E7" s="69" t="s">
        <v>247</v>
      </c>
      <c r="F7" s="70" t="s">
        <v>246</v>
      </c>
      <c r="G7" s="71" t="s">
        <v>248</v>
      </c>
      <c r="H7" s="72" t="s">
        <v>246</v>
      </c>
      <c r="I7" s="66" t="s">
        <v>249</v>
      </c>
      <c r="J7" s="72" t="s">
        <v>246</v>
      </c>
      <c r="K7" s="111" t="s">
        <v>250</v>
      </c>
      <c r="L7" s="112" t="s">
        <v>246</v>
      </c>
      <c r="M7" s="73" t="s">
        <v>251</v>
      </c>
      <c r="N7" s="74" t="s">
        <v>252</v>
      </c>
      <c r="O7" s="49"/>
    </row>
    <row r="8" spans="1:15" ht="14.25" customHeight="1" thickBot="1">
      <c r="A8" s="107" t="str">
        <f>'MAN. BÁSICA'!A7</f>
        <v>1.0</v>
      </c>
      <c r="B8" s="100" t="s">
        <v>10</v>
      </c>
      <c r="C8" s="75">
        <f>'MAN. BÁSICA'!F12</f>
        <v>4744.84</v>
      </c>
      <c r="D8" s="76">
        <f aca="true" t="shared" si="0" ref="D8:D22">C8/$C$23*100</f>
        <v>0.7719833829732404</v>
      </c>
      <c r="E8" s="77">
        <f>F8*C8/100</f>
        <v>4744.84</v>
      </c>
      <c r="F8" s="78">
        <v>100</v>
      </c>
      <c r="G8" s="79">
        <f>(H8*C8)/100</f>
        <v>0</v>
      </c>
      <c r="H8" s="80"/>
      <c r="I8" s="80">
        <f>C8*J8/100</f>
        <v>0</v>
      </c>
      <c r="J8" s="80"/>
      <c r="K8" s="113">
        <f>C8*L8/100</f>
        <v>0</v>
      </c>
      <c r="L8" s="113"/>
      <c r="M8" s="80">
        <f>E8+G8+I8+K8</f>
        <v>4744.84</v>
      </c>
      <c r="N8" s="78">
        <f>F8+H8+J8+L8</f>
        <v>100</v>
      </c>
      <c r="O8" s="53"/>
    </row>
    <row r="9" spans="1:15" ht="14.25" customHeight="1" thickBot="1">
      <c r="A9" s="107" t="str">
        <f>'MAN. BÁSICA'!A14</f>
        <v>2.0</v>
      </c>
      <c r="B9" s="101" t="s">
        <v>23</v>
      </c>
      <c r="C9" s="75">
        <f>'MAN. BÁSICA'!F18</f>
        <v>4035.7</v>
      </c>
      <c r="D9" s="76">
        <f t="shared" si="0"/>
        <v>0.6566066165908874</v>
      </c>
      <c r="E9" s="81">
        <f aca="true" t="shared" si="1" ref="E9:E22">F9*C9/100</f>
        <v>2017.85</v>
      </c>
      <c r="F9" s="82">
        <v>50</v>
      </c>
      <c r="G9" s="83">
        <f aca="true" t="shared" si="2" ref="G9:G22">(H9*C9)/100</f>
        <v>2017.85</v>
      </c>
      <c r="H9" s="84">
        <v>50</v>
      </c>
      <c r="I9" s="84">
        <f aca="true" t="shared" si="3" ref="I9:I22">C9*J9/100</f>
        <v>0</v>
      </c>
      <c r="J9" s="84"/>
      <c r="K9" s="114">
        <f aca="true" t="shared" si="4" ref="K9:K22">C9*L9/100</f>
        <v>0</v>
      </c>
      <c r="L9" s="114"/>
      <c r="M9" s="80">
        <f aca="true" t="shared" si="5" ref="M9:M22">E9+G9+I9+K9</f>
        <v>4035.7</v>
      </c>
      <c r="N9" s="82">
        <f aca="true" t="shared" si="6" ref="N9:N22">F9+H9+J9+L9</f>
        <v>100</v>
      </c>
      <c r="O9" s="53"/>
    </row>
    <row r="10" spans="1:15" ht="14.25" customHeight="1" thickBot="1">
      <c r="A10" s="107" t="s">
        <v>30</v>
      </c>
      <c r="B10" s="102" t="s">
        <v>31</v>
      </c>
      <c r="C10" s="75">
        <f>'MAN. BÁSICA'!F22</f>
        <v>79.8</v>
      </c>
      <c r="D10" s="76">
        <f t="shared" si="0"/>
        <v>0.012983424933457098</v>
      </c>
      <c r="E10" s="81">
        <f t="shared" si="1"/>
        <v>39.9</v>
      </c>
      <c r="F10" s="82">
        <v>50</v>
      </c>
      <c r="G10" s="83">
        <f t="shared" si="2"/>
        <v>39.9</v>
      </c>
      <c r="H10" s="84">
        <v>50</v>
      </c>
      <c r="I10" s="84">
        <f t="shared" si="3"/>
        <v>0</v>
      </c>
      <c r="J10" s="84"/>
      <c r="K10" s="114">
        <f t="shared" si="4"/>
        <v>0</v>
      </c>
      <c r="L10" s="114"/>
      <c r="M10" s="80">
        <f t="shared" si="5"/>
        <v>79.8</v>
      </c>
      <c r="N10" s="82">
        <f t="shared" si="6"/>
        <v>100</v>
      </c>
      <c r="O10" s="53"/>
    </row>
    <row r="11" spans="1:15" ht="14.25" customHeight="1" thickBot="1">
      <c r="A11" s="107" t="s">
        <v>34</v>
      </c>
      <c r="B11" s="101" t="s">
        <v>35</v>
      </c>
      <c r="C11" s="75">
        <f>'MAN. BÁSICA'!F40</f>
        <v>25068.179999999997</v>
      </c>
      <c r="D11" s="76">
        <f t="shared" si="0"/>
        <v>4.0785818702805825</v>
      </c>
      <c r="E11" s="81">
        <f t="shared" si="1"/>
        <v>10027.271999999999</v>
      </c>
      <c r="F11" s="82">
        <v>40</v>
      </c>
      <c r="G11" s="83">
        <f t="shared" si="2"/>
        <v>7520.453999999999</v>
      </c>
      <c r="H11" s="84">
        <v>30</v>
      </c>
      <c r="I11" s="84">
        <f t="shared" si="3"/>
        <v>7520.453999999999</v>
      </c>
      <c r="J11" s="84">
        <v>30</v>
      </c>
      <c r="K11" s="114">
        <f t="shared" si="4"/>
        <v>0</v>
      </c>
      <c r="L11" s="114"/>
      <c r="M11" s="80">
        <f t="shared" si="5"/>
        <v>25068.179999999997</v>
      </c>
      <c r="N11" s="82">
        <f t="shared" si="6"/>
        <v>100</v>
      </c>
      <c r="O11" s="53"/>
    </row>
    <row r="12" spans="1:15" ht="14.25" customHeight="1" thickBot="1">
      <c r="A12" s="107" t="s">
        <v>67</v>
      </c>
      <c r="B12" s="101" t="s">
        <v>68</v>
      </c>
      <c r="C12" s="75">
        <f>'MAN. BÁSICA'!F49</f>
        <v>5910.55</v>
      </c>
      <c r="D12" s="76">
        <f t="shared" si="0"/>
        <v>0.9616438877248729</v>
      </c>
      <c r="E12" s="81">
        <f t="shared" si="1"/>
        <v>2955.275</v>
      </c>
      <c r="F12" s="82">
        <v>50</v>
      </c>
      <c r="G12" s="83">
        <f t="shared" si="2"/>
        <v>2955.275</v>
      </c>
      <c r="H12" s="84">
        <v>50</v>
      </c>
      <c r="I12" s="84">
        <f t="shared" si="3"/>
        <v>0</v>
      </c>
      <c r="J12" s="84"/>
      <c r="K12" s="114">
        <f t="shared" si="4"/>
        <v>0</v>
      </c>
      <c r="L12" s="114"/>
      <c r="M12" s="80">
        <f t="shared" si="5"/>
        <v>5910.55</v>
      </c>
      <c r="N12" s="82">
        <f t="shared" si="6"/>
        <v>100</v>
      </c>
      <c r="O12" s="53"/>
    </row>
    <row r="13" spans="1:15" ht="14.25" customHeight="1" thickBot="1">
      <c r="A13" s="107" t="s">
        <v>79</v>
      </c>
      <c r="B13" s="101" t="s">
        <v>80</v>
      </c>
      <c r="C13" s="75">
        <f>'MAN. BÁSICA'!F54</f>
        <v>4222.8</v>
      </c>
      <c r="D13" s="76">
        <f t="shared" si="0"/>
        <v>0.6870477043734666</v>
      </c>
      <c r="E13" s="81">
        <f t="shared" si="1"/>
        <v>1689.12</v>
      </c>
      <c r="F13" s="82">
        <v>40</v>
      </c>
      <c r="G13" s="83">
        <f t="shared" si="2"/>
        <v>1266.84</v>
      </c>
      <c r="H13" s="84">
        <v>30</v>
      </c>
      <c r="I13" s="84">
        <f t="shared" si="3"/>
        <v>1266.84</v>
      </c>
      <c r="J13" s="84">
        <v>30</v>
      </c>
      <c r="K13" s="114">
        <f t="shared" si="4"/>
        <v>0</v>
      </c>
      <c r="L13" s="114"/>
      <c r="M13" s="80">
        <f t="shared" si="5"/>
        <v>4222.8</v>
      </c>
      <c r="N13" s="82">
        <f t="shared" si="6"/>
        <v>100</v>
      </c>
      <c r="O13" s="53"/>
    </row>
    <row r="14" spans="1:15" ht="14.25" customHeight="1" thickBot="1">
      <c r="A14" s="107" t="s">
        <v>85</v>
      </c>
      <c r="B14" s="101" t="s">
        <v>86</v>
      </c>
      <c r="C14" s="75">
        <f>'MAN. BÁSICA'!F60</f>
        <v>76085.5</v>
      </c>
      <c r="D14" s="76">
        <f t="shared" si="0"/>
        <v>12.379077415721179</v>
      </c>
      <c r="E14" s="81">
        <f t="shared" si="1"/>
        <v>22825.65</v>
      </c>
      <c r="F14" s="82">
        <v>30</v>
      </c>
      <c r="G14" s="83">
        <f t="shared" si="2"/>
        <v>38042.75</v>
      </c>
      <c r="H14" s="84">
        <v>50</v>
      </c>
      <c r="I14" s="84">
        <f t="shared" si="3"/>
        <v>15217.1</v>
      </c>
      <c r="J14" s="84">
        <v>20</v>
      </c>
      <c r="K14" s="114">
        <f t="shared" si="4"/>
        <v>0</v>
      </c>
      <c r="L14" s="114"/>
      <c r="M14" s="80">
        <f t="shared" si="5"/>
        <v>76085.5</v>
      </c>
      <c r="N14" s="82">
        <f t="shared" si="6"/>
        <v>100</v>
      </c>
      <c r="O14" s="53"/>
    </row>
    <row r="15" spans="1:15" ht="14.25" customHeight="1" thickBot="1">
      <c r="A15" s="107" t="s">
        <v>92</v>
      </c>
      <c r="B15" s="102" t="s">
        <v>93</v>
      </c>
      <c r="C15" s="75">
        <f>'MAN. BÁSICA'!F65</f>
        <v>8923.17</v>
      </c>
      <c r="D15" s="76">
        <f t="shared" si="0"/>
        <v>1.4517958378881752</v>
      </c>
      <c r="E15" s="81">
        <f t="shared" si="1"/>
        <v>0</v>
      </c>
      <c r="F15" s="82"/>
      <c r="G15" s="83">
        <f t="shared" si="2"/>
        <v>4461.585</v>
      </c>
      <c r="H15" s="84">
        <v>50</v>
      </c>
      <c r="I15" s="84">
        <f t="shared" si="3"/>
        <v>4461.585</v>
      </c>
      <c r="J15" s="84">
        <v>50</v>
      </c>
      <c r="K15" s="114">
        <f t="shared" si="4"/>
        <v>0</v>
      </c>
      <c r="L15" s="114"/>
      <c r="M15" s="80">
        <f t="shared" si="5"/>
        <v>8923.17</v>
      </c>
      <c r="N15" s="82">
        <f t="shared" si="6"/>
        <v>100</v>
      </c>
      <c r="O15" s="53"/>
    </row>
    <row r="16" spans="1:15" ht="14.25" customHeight="1" thickBot="1">
      <c r="A16" s="107" t="s">
        <v>98</v>
      </c>
      <c r="B16" s="101" t="s">
        <v>99</v>
      </c>
      <c r="C16" s="75">
        <f>'MAN. BÁSICA'!F70</f>
        <v>814.5600000000001</v>
      </c>
      <c r="D16" s="76">
        <f t="shared" si="0"/>
        <v>0.13252855405760422</v>
      </c>
      <c r="E16" s="81">
        <f t="shared" si="1"/>
        <v>0</v>
      </c>
      <c r="F16" s="82"/>
      <c r="G16" s="83">
        <f t="shared" si="2"/>
        <v>0</v>
      </c>
      <c r="H16" s="84"/>
      <c r="I16" s="84">
        <f t="shared" si="3"/>
        <v>651.648</v>
      </c>
      <c r="J16" s="84">
        <v>80</v>
      </c>
      <c r="K16" s="114">
        <f t="shared" si="4"/>
        <v>162.912</v>
      </c>
      <c r="L16" s="114">
        <v>20</v>
      </c>
      <c r="M16" s="80">
        <f t="shared" si="5"/>
        <v>814.5600000000001</v>
      </c>
      <c r="N16" s="82">
        <f t="shared" si="6"/>
        <v>100</v>
      </c>
      <c r="O16" s="53"/>
    </row>
    <row r="17" spans="1:15" ht="14.25" customHeight="1" thickBot="1">
      <c r="A17" s="107" t="s">
        <v>104</v>
      </c>
      <c r="B17" s="102" t="s">
        <v>105</v>
      </c>
      <c r="C17" s="85">
        <f>'MAN. BÁSICA'!F77</f>
        <v>3758.42</v>
      </c>
      <c r="D17" s="76">
        <f t="shared" si="0"/>
        <v>0.6114932824361382</v>
      </c>
      <c r="E17" s="81">
        <f t="shared" si="1"/>
        <v>0</v>
      </c>
      <c r="F17" s="82"/>
      <c r="G17" s="83">
        <f t="shared" si="2"/>
        <v>751.684</v>
      </c>
      <c r="H17" s="84">
        <v>20</v>
      </c>
      <c r="I17" s="84">
        <f t="shared" si="3"/>
        <v>2255.052</v>
      </c>
      <c r="J17" s="84">
        <v>60</v>
      </c>
      <c r="K17" s="114">
        <f t="shared" si="4"/>
        <v>751.684</v>
      </c>
      <c r="L17" s="114">
        <v>20</v>
      </c>
      <c r="M17" s="80">
        <f t="shared" si="5"/>
        <v>3758.42</v>
      </c>
      <c r="N17" s="82">
        <f t="shared" si="6"/>
        <v>100</v>
      </c>
      <c r="O17" s="53"/>
    </row>
    <row r="18" spans="1:15" ht="14.25" customHeight="1" thickBot="1">
      <c r="A18" s="107" t="s">
        <v>115</v>
      </c>
      <c r="B18" s="101" t="s">
        <v>116</v>
      </c>
      <c r="C18" s="86">
        <f>'MAN. BÁSICA'!F103</f>
        <v>385093.69</v>
      </c>
      <c r="D18" s="76">
        <f t="shared" si="0"/>
        <v>62.65457414114033</v>
      </c>
      <c r="E18" s="81">
        <f t="shared" si="1"/>
        <v>0</v>
      </c>
      <c r="F18" s="82"/>
      <c r="G18" s="83">
        <f t="shared" si="2"/>
        <v>115528.10699999999</v>
      </c>
      <c r="H18" s="84">
        <v>30</v>
      </c>
      <c r="I18" s="84">
        <f t="shared" si="3"/>
        <v>192546.845</v>
      </c>
      <c r="J18" s="84">
        <v>50</v>
      </c>
      <c r="K18" s="114">
        <f t="shared" si="4"/>
        <v>77018.738</v>
      </c>
      <c r="L18" s="114">
        <v>20</v>
      </c>
      <c r="M18" s="80">
        <f t="shared" si="5"/>
        <v>385093.69</v>
      </c>
      <c r="N18" s="82">
        <f t="shared" si="6"/>
        <v>100</v>
      </c>
      <c r="O18" s="53"/>
    </row>
    <row r="19" spans="1:15" ht="14.25" customHeight="1" thickBot="1">
      <c r="A19" s="107" t="s">
        <v>159</v>
      </c>
      <c r="B19" s="101" t="s">
        <v>160</v>
      </c>
      <c r="C19" s="75">
        <f>'MAN. BÁSICA'!F115</f>
        <v>14593.9</v>
      </c>
      <c r="D19" s="76">
        <f t="shared" si="0"/>
        <v>2.3744211169972376</v>
      </c>
      <c r="E19" s="81">
        <f t="shared" si="1"/>
        <v>0</v>
      </c>
      <c r="F19" s="82"/>
      <c r="G19" s="83">
        <f t="shared" si="2"/>
        <v>0</v>
      </c>
      <c r="H19" s="84"/>
      <c r="I19" s="84">
        <f t="shared" si="3"/>
        <v>7296.95</v>
      </c>
      <c r="J19" s="84">
        <v>50</v>
      </c>
      <c r="K19" s="114">
        <f t="shared" si="4"/>
        <v>7296.95</v>
      </c>
      <c r="L19" s="114">
        <v>50</v>
      </c>
      <c r="M19" s="80">
        <f t="shared" si="5"/>
        <v>14593.9</v>
      </c>
      <c r="N19" s="82">
        <f t="shared" si="6"/>
        <v>100</v>
      </c>
      <c r="O19" s="53"/>
    </row>
    <row r="20" spans="1:15" ht="14.25" customHeight="1" thickBot="1">
      <c r="A20" s="107" t="s">
        <v>179</v>
      </c>
      <c r="B20" s="101" t="s">
        <v>3</v>
      </c>
      <c r="C20" s="75">
        <f>'MAN. BÁSICA'!F134</f>
        <v>54533.399999999994</v>
      </c>
      <c r="D20" s="76">
        <f t="shared" si="0"/>
        <v>8.872560216368287</v>
      </c>
      <c r="E20" s="81">
        <f t="shared" si="1"/>
        <v>0</v>
      </c>
      <c r="F20" s="82"/>
      <c r="G20" s="83">
        <f t="shared" si="2"/>
        <v>16360.019999999997</v>
      </c>
      <c r="H20" s="84">
        <v>30</v>
      </c>
      <c r="I20" s="84">
        <f t="shared" si="3"/>
        <v>16360.019999999997</v>
      </c>
      <c r="J20" s="84">
        <v>30</v>
      </c>
      <c r="K20" s="114">
        <f t="shared" si="4"/>
        <v>21813.36</v>
      </c>
      <c r="L20" s="114">
        <v>40</v>
      </c>
      <c r="M20" s="80">
        <f t="shared" si="5"/>
        <v>54533.399999999994</v>
      </c>
      <c r="N20" s="82">
        <f t="shared" si="6"/>
        <v>100</v>
      </c>
      <c r="O20" s="53"/>
    </row>
    <row r="21" spans="1:15" ht="14.25" customHeight="1" thickBot="1">
      <c r="A21" s="107" t="s">
        <v>209</v>
      </c>
      <c r="B21" s="103" t="str">
        <f>'MAN. BÁSICA'!B135</f>
        <v>PAISAGISMO</v>
      </c>
      <c r="C21" s="87">
        <f>'MAN. BÁSICA'!F145</f>
        <v>25613.300000000003</v>
      </c>
      <c r="D21" s="76">
        <f t="shared" si="0"/>
        <v>4.167272654738305</v>
      </c>
      <c r="E21" s="89"/>
      <c r="F21" s="90"/>
      <c r="G21" s="91"/>
      <c r="H21" s="92"/>
      <c r="I21" s="92">
        <f t="shared" si="3"/>
        <v>12806.650000000001</v>
      </c>
      <c r="J21" s="92">
        <v>50</v>
      </c>
      <c r="K21" s="115">
        <f t="shared" si="4"/>
        <v>12806.650000000001</v>
      </c>
      <c r="L21" s="115">
        <v>50</v>
      </c>
      <c r="M21" s="80">
        <f t="shared" si="5"/>
        <v>25613.300000000003</v>
      </c>
      <c r="N21" s="82">
        <f t="shared" si="6"/>
        <v>100</v>
      </c>
      <c r="O21" s="53"/>
    </row>
    <row r="22" spans="1:15" ht="14.25" customHeight="1" thickBot="1">
      <c r="A22" s="107" t="s">
        <v>215</v>
      </c>
      <c r="B22" s="104" t="s">
        <v>210</v>
      </c>
      <c r="C22" s="87">
        <f>'MAN. BÁSICA'!F147</f>
        <v>1152</v>
      </c>
      <c r="D22" s="88">
        <f t="shared" si="0"/>
        <v>0.1874298937762228</v>
      </c>
      <c r="E22" s="89">
        <f t="shared" si="1"/>
        <v>0</v>
      </c>
      <c r="F22" s="90"/>
      <c r="G22" s="91">
        <f t="shared" si="2"/>
        <v>0</v>
      </c>
      <c r="H22" s="92"/>
      <c r="I22" s="92">
        <f t="shared" si="3"/>
        <v>0</v>
      </c>
      <c r="J22" s="92"/>
      <c r="K22" s="115">
        <f t="shared" si="4"/>
        <v>1152</v>
      </c>
      <c r="L22" s="115">
        <v>100</v>
      </c>
      <c r="M22" s="80">
        <f t="shared" si="5"/>
        <v>1152</v>
      </c>
      <c r="N22" s="90">
        <f t="shared" si="6"/>
        <v>100</v>
      </c>
      <c r="O22" s="53"/>
    </row>
    <row r="23" spans="1:15" ht="14.25" customHeight="1" thickBot="1">
      <c r="A23" s="106"/>
      <c r="B23" s="93" t="s">
        <v>253</v>
      </c>
      <c r="C23" s="126">
        <f>SUM(C8:C22)</f>
        <v>614629.81</v>
      </c>
      <c r="D23" s="125">
        <f>SUM(D8:D22)</f>
        <v>100</v>
      </c>
      <c r="E23" s="133">
        <f>SUM(E8:E22)</f>
        <v>44299.90700000001</v>
      </c>
      <c r="F23" s="95">
        <f>(E23/$C$23)*100</f>
        <v>7.207575402175824</v>
      </c>
      <c r="G23" s="94">
        <f>SUM(G8:G22)</f>
        <v>188944.46499999997</v>
      </c>
      <c r="H23" s="95">
        <f>(G23/$C$23)*100</f>
        <v>30.741181427565312</v>
      </c>
      <c r="I23" s="133">
        <f>SUM(I8:I22)</f>
        <v>260383.144</v>
      </c>
      <c r="J23" s="129">
        <f>(I23/$C$23)*100</f>
        <v>42.36422310854073</v>
      </c>
      <c r="K23" s="132">
        <f>SUM(K8:K22)</f>
        <v>121002.294</v>
      </c>
      <c r="L23" s="131">
        <f>(K23/$C$23)*100</f>
        <v>19.687020061718126</v>
      </c>
      <c r="M23" s="130">
        <f>SUM(M8:M22)</f>
        <v>614629.81</v>
      </c>
      <c r="N23" s="129">
        <f>(M23/$C$23)*100</f>
        <v>100</v>
      </c>
      <c r="O23" s="52"/>
    </row>
    <row r="24" spans="1:15" ht="14.25" customHeight="1" thickBot="1">
      <c r="A24" s="106"/>
      <c r="B24" s="93" t="s">
        <v>239</v>
      </c>
      <c r="C24" s="126">
        <f>'MAN. BÁSICA'!F151</f>
        <v>135218.5582</v>
      </c>
      <c r="D24" s="120"/>
      <c r="E24" s="120">
        <f>E23*22%</f>
        <v>9745.979540000002</v>
      </c>
      <c r="F24" s="122">
        <f>(E24/$C$24)*100</f>
        <v>7.207575402175825</v>
      </c>
      <c r="G24" s="108">
        <f>G23*22%</f>
        <v>41567.78229999999</v>
      </c>
      <c r="H24" s="129">
        <f>(G24/$C$24)*100</f>
        <v>30.741181427565312</v>
      </c>
      <c r="I24" s="108">
        <f>I23*22%</f>
        <v>57284.29168</v>
      </c>
      <c r="J24" s="129">
        <f>(I24/$C$24)*100</f>
        <v>42.364223108540735</v>
      </c>
      <c r="K24" s="108">
        <f>K23*22%</f>
        <v>26620.50468</v>
      </c>
      <c r="L24" s="129">
        <f>(K24/$C$24)*100</f>
        <v>19.687020061718126</v>
      </c>
      <c r="M24" s="120">
        <f>K24+I24+G24+E24</f>
        <v>135218.5582</v>
      </c>
      <c r="N24" s="129">
        <f>(M24/$C$24)*100</f>
        <v>100</v>
      </c>
      <c r="O24" s="52"/>
    </row>
    <row r="25" spans="1:15" ht="14.25" customHeight="1" thickBot="1">
      <c r="A25" s="106"/>
      <c r="B25" s="93" t="s">
        <v>257</v>
      </c>
      <c r="C25" s="126">
        <f>C23+C24</f>
        <v>749848.3682</v>
      </c>
      <c r="D25" s="127"/>
      <c r="E25" s="108">
        <f>E23+E24</f>
        <v>54045.88654000001</v>
      </c>
      <c r="F25" s="122">
        <f>(E25/$C$25)*100</f>
        <v>7.207575402175824</v>
      </c>
      <c r="G25" s="120">
        <f>G23+G24</f>
        <v>230512.24729999996</v>
      </c>
      <c r="H25" s="129">
        <f>(G25/$C$25)*100</f>
        <v>30.741181427565312</v>
      </c>
      <c r="I25" s="120">
        <f>I23+I24</f>
        <v>317667.43568</v>
      </c>
      <c r="J25" s="129">
        <f>(I25/$C$25)*100</f>
        <v>42.364223108540735</v>
      </c>
      <c r="K25" s="120">
        <f>K23+K24</f>
        <v>147622.79868</v>
      </c>
      <c r="L25" s="129">
        <f>(K25/$C$25)*100</f>
        <v>19.687020061718126</v>
      </c>
      <c r="M25" s="120">
        <f>K25+I25+G25+E25</f>
        <v>749848.3681999999</v>
      </c>
      <c r="N25" s="129">
        <f>(M25/$C$25)*100</f>
        <v>99.99999999999999</v>
      </c>
      <c r="O25" s="52"/>
    </row>
    <row r="26" spans="1:15" ht="14.25" customHeight="1" thickBot="1">
      <c r="A26" s="96"/>
      <c r="B26" s="93" t="s">
        <v>254</v>
      </c>
      <c r="C26" s="123"/>
      <c r="D26" s="121"/>
      <c r="E26" s="120">
        <f>E23+E24</f>
        <v>54045.88654000001</v>
      </c>
      <c r="F26" s="121">
        <f>(E26/$C$25)*100</f>
        <v>7.207575402175824</v>
      </c>
      <c r="G26" s="128">
        <f>G25+E26</f>
        <v>284558.13383999997</v>
      </c>
      <c r="H26" s="121">
        <f>(G26/$C$25)*100</f>
        <v>37.948756829741136</v>
      </c>
      <c r="I26" s="120">
        <f>I25+G26</f>
        <v>602225.5695199999</v>
      </c>
      <c r="J26" s="121">
        <f>(I26/$C$25)*100</f>
        <v>80.31297993828186</v>
      </c>
      <c r="K26" s="124">
        <f>K25+I26</f>
        <v>749848.3681999999</v>
      </c>
      <c r="L26" s="121">
        <f>(K26/$C$25)*100</f>
        <v>99.99999999999999</v>
      </c>
      <c r="M26" s="120"/>
      <c r="N26" s="121"/>
      <c r="O26" s="97"/>
    </row>
    <row r="27" spans="1:15" ht="14.25" customHeight="1">
      <c r="A27" s="48"/>
      <c r="B27" s="98"/>
      <c r="C27" s="99"/>
      <c r="D27" s="50"/>
      <c r="E27" s="51"/>
      <c r="F27" s="50"/>
      <c r="G27" s="53"/>
      <c r="H27" s="97"/>
      <c r="I27" s="53"/>
      <c r="J27" s="97"/>
      <c r="K27" s="116"/>
      <c r="L27" s="117"/>
      <c r="M27" s="97"/>
      <c r="N27" s="97"/>
      <c r="O27" s="97"/>
    </row>
    <row r="28" spans="1:15" ht="15.75">
      <c r="A28" s="48"/>
      <c r="B28" s="98"/>
      <c r="C28" s="99"/>
      <c r="D28" s="50"/>
      <c r="E28" s="51"/>
      <c r="F28" s="50"/>
      <c r="G28" s="53"/>
      <c r="H28" s="97"/>
      <c r="I28" s="53"/>
      <c r="J28" s="97"/>
      <c r="K28" s="116"/>
      <c r="L28" s="117"/>
      <c r="M28" s="97"/>
      <c r="N28" s="97"/>
      <c r="O28" s="97"/>
    </row>
    <row r="29" spans="3:15" ht="12.75">
      <c r="C29" s="58"/>
      <c r="D29" s="59"/>
      <c r="E29" s="60"/>
      <c r="F29" s="61"/>
      <c r="H29" s="52"/>
      <c r="J29" s="52"/>
      <c r="L29" s="118"/>
      <c r="M29" s="52"/>
      <c r="N29" s="52"/>
      <c r="O29" s="52"/>
    </row>
  </sheetData>
  <sheetProtection/>
  <mergeCells count="5">
    <mergeCell ref="B5:N5"/>
    <mergeCell ref="B1:N1"/>
    <mergeCell ref="B2:N2"/>
    <mergeCell ref="B3:N3"/>
    <mergeCell ref="B4:N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Hospital da Mulher</dc:creator>
  <cp:keywords/>
  <dc:description/>
  <cp:lastModifiedBy>assejur</cp:lastModifiedBy>
  <cp:lastPrinted>2013-09-04T14:10:10Z</cp:lastPrinted>
  <dcterms:created xsi:type="dcterms:W3CDTF">2013-07-19T15:41:47Z</dcterms:created>
  <dcterms:modified xsi:type="dcterms:W3CDTF">2013-09-12T13:24:25Z</dcterms:modified>
  <cp:category/>
  <cp:version/>
  <cp:contentType/>
  <cp:contentStatus/>
</cp:coreProperties>
</file>